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430" windowHeight="12840"/>
  </bookViews>
  <sheets>
    <sheet name="položky" sheetId="1" r:id="rId1"/>
    <sheet name="List2" sheetId="2" r:id="rId2"/>
    <sheet name="List3" sheetId="3" r:id="rId3"/>
  </sheets>
  <externalReferences>
    <externalReference r:id="rId4"/>
  </externalReferences>
  <definedNames>
    <definedName name="CenaCelkem">List2!$G$29</definedName>
    <definedName name="CenaCelkemVypocet" localSheetId="1">List2!$I$44</definedName>
    <definedName name="DPHSni">List2!$G$24</definedName>
    <definedName name="DPHZakl">List2!$G$26</definedName>
    <definedName name="Mena">List2!$J$29</definedName>
    <definedName name="SazbaDPH1" localSheetId="1">List2!$E$23</definedName>
    <definedName name="SazbaDPH2" localSheetId="1">List2!$E$25</definedName>
    <definedName name="ZakladDPHSni">List2!$G$23</definedName>
    <definedName name="ZakladDPHSniVypocet" localSheetId="1">List2!$F$44</definedName>
    <definedName name="ZakladDPHZakl">List2!$G$25</definedName>
    <definedName name="ZakladDPHZaklVypocet" localSheetId="1">List2!$G$44</definedName>
  </definedNames>
  <calcPr calcId="145621"/>
</workbook>
</file>

<file path=xl/calcChain.xml><?xml version="1.0" encoding="utf-8"?>
<calcChain xmlns="http://schemas.openxmlformats.org/spreadsheetml/2006/main">
  <c r="G44" i="1" l="1"/>
  <c r="G50" i="1"/>
  <c r="G49" i="1"/>
  <c r="G48" i="1"/>
  <c r="G47" i="1"/>
  <c r="G46" i="1"/>
  <c r="G75" i="1" l="1"/>
  <c r="G82" i="1"/>
  <c r="G81" i="1" s="1"/>
  <c r="G79" i="1"/>
  <c r="G78" i="1"/>
  <c r="G76" i="1"/>
  <c r="G73" i="1"/>
  <c r="G72" i="1" s="1"/>
  <c r="H62" i="2" l="1"/>
  <c r="H19" i="2" s="1"/>
  <c r="H61" i="2"/>
  <c r="H20" i="2" s="1"/>
  <c r="H60" i="2"/>
  <c r="H18" i="2" s="1"/>
  <c r="E42" i="2"/>
  <c r="E44" i="2" s="1"/>
  <c r="F40" i="2"/>
  <c r="E40" i="2"/>
  <c r="G34" i="2"/>
  <c r="I28" i="2"/>
  <c r="I27" i="2"/>
  <c r="F27" i="2"/>
  <c r="I26" i="2"/>
  <c r="D26" i="2"/>
  <c r="I25" i="2"/>
  <c r="I24" i="2"/>
  <c r="D24" i="2"/>
  <c r="I23" i="2"/>
  <c r="G70" i="1" l="1"/>
  <c r="G69" i="1"/>
  <c r="G68" i="1"/>
  <c r="G67" i="1"/>
  <c r="G66" i="1"/>
  <c r="G65" i="1"/>
  <c r="G64" i="1"/>
  <c r="G63" i="1"/>
  <c r="G62" i="1"/>
  <c r="G61" i="1"/>
  <c r="G58" i="1"/>
  <c r="G57" i="1"/>
  <c r="G56" i="1"/>
  <c r="G54" i="1"/>
  <c r="G53" i="1" s="1"/>
  <c r="H57" i="2" s="1"/>
  <c r="G52" i="1"/>
  <c r="G51" i="1" s="1"/>
  <c r="H56" i="2" s="1"/>
  <c r="G45" i="1"/>
  <c r="H55" i="2" s="1"/>
  <c r="G43" i="1"/>
  <c r="G42" i="1"/>
  <c r="G41" i="1"/>
  <c r="G39" i="1"/>
  <c r="G37" i="1"/>
  <c r="G35" i="1"/>
  <c r="G33" i="1"/>
  <c r="G31" i="1"/>
  <c r="G29" i="1"/>
  <c r="G26" i="1"/>
  <c r="G24" i="1"/>
  <c r="G22" i="1"/>
  <c r="G19" i="1"/>
  <c r="G17" i="1"/>
  <c r="G16" i="1" s="1"/>
  <c r="H52" i="2" s="1"/>
  <c r="G15" i="1"/>
  <c r="G13" i="1"/>
  <c r="G11" i="1"/>
  <c r="G9" i="1"/>
  <c r="G60" i="1" l="1"/>
  <c r="H59" i="2" s="1"/>
  <c r="G55" i="1"/>
  <c r="H58" i="2" s="1"/>
  <c r="G36" i="1"/>
  <c r="H54" i="2" s="1"/>
  <c r="G21" i="1"/>
  <c r="H53" i="2" s="1"/>
  <c r="G8" i="1"/>
  <c r="I44" i="2"/>
  <c r="H17" i="2" l="1"/>
  <c r="H51" i="2"/>
  <c r="G84" i="1"/>
  <c r="H16" i="2" l="1"/>
  <c r="H21" i="2" s="1"/>
  <c r="F25" i="2" s="1"/>
  <c r="H63" i="2"/>
  <c r="I61" i="2" l="1"/>
  <c r="I60" i="2"/>
  <c r="I59" i="2"/>
  <c r="I58" i="2"/>
  <c r="I55" i="2"/>
  <c r="I62" i="2"/>
  <c r="I51" i="2"/>
  <c r="I53" i="2"/>
  <c r="I57" i="2"/>
  <c r="I56" i="2"/>
  <c r="I54" i="2"/>
  <c r="I52" i="2"/>
  <c r="F28" i="2"/>
  <c r="F42" i="2" s="1"/>
  <c r="F29" i="2"/>
  <c r="I63" i="2" l="1"/>
  <c r="F44" i="2"/>
  <c r="G42" i="2"/>
  <c r="G44" i="2" s="1"/>
  <c r="H42" i="2" l="1"/>
  <c r="H44" i="2" s="1"/>
</calcChain>
</file>

<file path=xl/comments1.xml><?xml version="1.0" encoding="utf-8"?>
<comments xmlns="http://schemas.openxmlformats.org/spreadsheetml/2006/main">
  <authors>
    <author>Radim Štěpánek</author>
  </authors>
  <commentList>
    <comment ref="C11" authorId="0">
      <text>
        <r>
          <rPr>
            <sz val="9"/>
            <color indexed="81"/>
            <rFont val="Tahoma"/>
            <family val="2"/>
            <charset val="238"/>
          </rPr>
          <t>Název</t>
        </r>
      </text>
    </comment>
    <comment ref="H11" authorId="0">
      <text>
        <r>
          <rPr>
            <sz val="9"/>
            <color indexed="81"/>
            <rFont val="Tahoma"/>
            <family val="2"/>
            <charset val="238"/>
          </rPr>
          <t>IČO</t>
        </r>
      </text>
    </comment>
    <comment ref="C12" authorId="0">
      <text>
        <r>
          <rPr>
            <sz val="9"/>
            <color indexed="81"/>
            <rFont val="Tahoma"/>
            <family val="2"/>
            <charset val="238"/>
          </rPr>
          <t>Ulice</t>
        </r>
      </text>
    </comment>
    <comment ref="H12" authorId="0">
      <text>
        <r>
          <rPr>
            <sz val="9"/>
            <color indexed="81"/>
            <rFont val="Tahoma"/>
            <family val="2"/>
            <charset val="238"/>
          </rPr>
          <t>DIČ</t>
        </r>
      </text>
    </comment>
    <comment ref="B13" authorId="0">
      <text>
        <r>
          <rPr>
            <sz val="9"/>
            <color indexed="81"/>
            <rFont val="Tahoma"/>
            <family val="2"/>
            <charset val="238"/>
          </rPr>
          <t>PSČ</t>
        </r>
      </text>
    </comment>
    <comment ref="C13" authorId="0">
      <text>
        <r>
          <rPr>
            <sz val="9"/>
            <color indexed="81"/>
            <rFont val="Tahoma"/>
            <family val="2"/>
            <charset val="238"/>
          </rPr>
          <t>Ulice</t>
        </r>
      </text>
    </comment>
  </commentList>
</comments>
</file>

<file path=xl/sharedStrings.xml><?xml version="1.0" encoding="utf-8"?>
<sst xmlns="http://schemas.openxmlformats.org/spreadsheetml/2006/main" count="443" uniqueCount="231">
  <si>
    <t>Díl:</t>
  </si>
  <si>
    <t>1</t>
  </si>
  <si>
    <t>Zemní práce</t>
  </si>
  <si>
    <t>m</t>
  </si>
  <si>
    <t>RTS 18/ I</t>
  </si>
  <si>
    <t>139601102R00</t>
  </si>
  <si>
    <t>Ruční výkop jam, rýh a šachet v hornině 3</t>
  </si>
  <si>
    <t>m3</t>
  </si>
  <si>
    <t>800-1</t>
  </si>
  <si>
    <t>s přehozením na vzdálenost do 5 m nebo s naložením na ruční dopravní prostředek</t>
  </si>
  <si>
    <t>162201102R00</t>
  </si>
  <si>
    <t>Vodorovné přemístění výkopku z horniny 1 až 4, na vzdálenost přes 20  do 50 m</t>
  </si>
  <si>
    <t>po suchu, bez naložení výkopku, avšak se složením bez rozhrnutí, zpáteční cesta vozidla.</t>
  </si>
  <si>
    <t>162701105R00</t>
  </si>
  <si>
    <t>Vodorovné přemístění výkopku z horniny 1 až 4, na vzdálenost přes 9 000  do 10 000 m</t>
  </si>
  <si>
    <t>174101101R00</t>
  </si>
  <si>
    <t>Zásyp sypaninou se zhutněním jam, šachet, rýh nebo kolem objektů v těchto vykopávkách</t>
  </si>
  <si>
    <t>5</t>
  </si>
  <si>
    <t>Komunikace</t>
  </si>
  <si>
    <t>564251111R00</t>
  </si>
  <si>
    <t>Podklad nebo podsyp ze štěrkopísku tloušťka po zhutnění 150 mm</t>
  </si>
  <si>
    <t>m2</t>
  </si>
  <si>
    <t>822-1</t>
  </si>
  <si>
    <t>s rozprostřením, vlhčením a zhutněním</t>
  </si>
  <si>
    <t>596811111RT4</t>
  </si>
  <si>
    <t>Kladení dlažby z betonových nebo kameninových dlaždic včetně dodávky dlaždic_x000D_
 betonových, rozměru 50/50 mm, tloušťky 50 mm, do lože z kameniva těženého</t>
  </si>
  <si>
    <t>komunikací pro pěší do velikosti dlaždic 0,25 m2 s provedením lože do tl. 30 mm, s vyplněním spár a se smetením přebytečného materiálu na vzdálenost do 3 m</t>
  </si>
  <si>
    <t>801-4</t>
  </si>
  <si>
    <t>Úpravy povrchů vnější</t>
  </si>
  <si>
    <t>Zakrývání výplní vnějších otvorů z postaveného lešení</t>
  </si>
  <si>
    <t>801-1</t>
  </si>
  <si>
    <t>s rámy a zárubněmi, zábradlí, předmětů oplechování apod., které se zřizují ještě před úpravami povrchu, před jejich znečištěním při úpravách povrchu nástřikem plastických (lepivých) maltovin</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</si>
  <si>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</si>
  <si>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nanesení lepicího tmelu na izolační desky, nalepení desek, zajištění talířovými hmoždinkami (6 ks/m2), přebroušení desek EPS, kašírování u minerálních desek, natažení stěrky, vtlačení výztužné tkaniny, přehlazení stěrky. Další vrstvy podle popisu položky.</t>
  </si>
  <si>
    <t>Včetně rohových lišt na hranách budov.</t>
  </si>
  <si>
    <t>Zateplení ostění expandovaným polystyrénem s grafitem, tloušťky 30 mm, kontaktní nátěr a akrylátová omítka</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</si>
  <si>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</si>
  <si>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Zateplení parapetu expandovaným polystyrénem s grafitem, tloušťky 30 mm</t>
  </si>
  <si>
    <t>nanesení lepicího tmelu na izolační desky, nalepení desek, natažení stěrky, vtlačení výztužné tkaniny a přehlazení stěrky. Včetně parapetních lišt.</t>
  </si>
  <si>
    <t>Oprava vnějších omítek vápenných stupeň členitosti 1 a 2_x000D_
 v množství opravované plochy přes 20  do 30 % , hladkých</t>
  </si>
  <si>
    <t>a vápenocementových, bez otlučení vadných míst,</t>
  </si>
  <si>
    <t>Očištění fasád tlakovou vodou, složitost fasády 1 - 2</t>
  </si>
  <si>
    <t>62</t>
  </si>
  <si>
    <t>620991121R00</t>
  </si>
  <si>
    <t>622323123RU1</t>
  </si>
  <si>
    <t>622323334R00</t>
  </si>
  <si>
    <t>622323353R00</t>
  </si>
  <si>
    <t>622323363R00</t>
  </si>
  <si>
    <t>622422311R00</t>
  </si>
  <si>
    <t>622904112R00</t>
  </si>
  <si>
    <t>94</t>
  </si>
  <si>
    <t>Lešení a stavební výtahy</t>
  </si>
  <si>
    <t>941941041R00</t>
  </si>
  <si>
    <t>Montáž lešení lehkého pracovního řadového s podlahami šířky od 1,00 do 1,20 m, výšky do 10 m</t>
  </si>
  <si>
    <t>800-3</t>
  </si>
  <si>
    <t>včetně kotvení</t>
  </si>
  <si>
    <t>941941191RT3</t>
  </si>
  <si>
    <t>Montáž lešení lehkého pracovního řadového s podlahami příplatek za každý další i započatý měsíc použití lešení_x000D_
 šířky šířky od 0,80 do 1,00 m a výšky do 10 m</t>
  </si>
  <si>
    <t>941941841R00</t>
  </si>
  <si>
    <t>Demontáž lešení lehkého řadového s podlahami šířky přes 1 do 1,2 m, výšky do 10 m</t>
  </si>
  <si>
    <t>944944011R00</t>
  </si>
  <si>
    <t xml:space="preserve">Montáž ochranné sítě z umělých vláken </t>
  </si>
  <si>
    <t>944944081R00</t>
  </si>
  <si>
    <t xml:space="preserve">Demontáž ochranné sítě z umělých vláken </t>
  </si>
  <si>
    <t>95</t>
  </si>
  <si>
    <t>Dokončovací konstrukce na pozemních stavbách</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</si>
  <si>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</si>
  <si>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</si>
  <si>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99</t>
  </si>
  <si>
    <t>Staveništní přesun hmot</t>
  </si>
  <si>
    <t>999281105R00</t>
  </si>
  <si>
    <t xml:space="preserve">Přesun hmot pro opravy a údržbu objektů pro opravy a údržbu dosavadních objektů včetně vnějších plášťů_x000D_
 výšky do 6 m,  </t>
  </si>
  <si>
    <t>t</t>
  </si>
  <si>
    <t>711</t>
  </si>
  <si>
    <t>Izolace proti vodě</t>
  </si>
  <si>
    <t>711132311R00</t>
  </si>
  <si>
    <t>Provedení izolace proti zemní vlhkosti pásy na sucho svislá,  , nopovou fólií včetně uchycovacích prvků</t>
  </si>
  <si>
    <t>800-711</t>
  </si>
  <si>
    <t>713</t>
  </si>
  <si>
    <t>Izolace tepelné</t>
  </si>
  <si>
    <t>800-713</t>
  </si>
  <si>
    <t>713133112R00</t>
  </si>
  <si>
    <t>Montáž izolace lepením a zajištění hmoždinkami doplňkové práce montáž zakládací lišty pro izolaci, plná cihla</t>
  </si>
  <si>
    <t>553927600R</t>
  </si>
  <si>
    <t>lišta soklová; pro desky tl. 140 mm; materiál Al</t>
  </si>
  <si>
    <t>SPCM</t>
  </si>
  <si>
    <t>998713101R00</t>
  </si>
  <si>
    <t>Přesun hmot pro izolace tepelné v objektech výšky do 6 m</t>
  </si>
  <si>
    <t>50 m vodorovně</t>
  </si>
  <si>
    <t>764</t>
  </si>
  <si>
    <t>Konstrukce klempířské</t>
  </si>
  <si>
    <t>764222430R00</t>
  </si>
  <si>
    <t>800-764</t>
  </si>
  <si>
    <t>764252403R00</t>
  </si>
  <si>
    <t>764510440R00</t>
  </si>
  <si>
    <t>764554403R00</t>
  </si>
  <si>
    <t>764323820R00</t>
  </si>
  <si>
    <t xml:space="preserve">Demontáž oplechování okapů na střechách s živičnou (fóliovou) krytinou, rš 250 mm,  </t>
  </si>
  <si>
    <t>764352811R00</t>
  </si>
  <si>
    <t>Demontáž žlabů podokapních půlkruhových rovných, rš 330 mm, sklonu přes 30 do 45°</t>
  </si>
  <si>
    <t>764410850R00</t>
  </si>
  <si>
    <t>Demontáž oplechování parapetů rš od 100 do 330 mm</t>
  </si>
  <si>
    <t>764430840R00</t>
  </si>
  <si>
    <t>Demontáž oplechování zdí a nadezdívek rš od 330 do 500 mm</t>
  </si>
  <si>
    <t>764454803R00</t>
  </si>
  <si>
    <t>Demontáž odpadních trub nebo součástí trub kruhových , o průměru 150 mm</t>
  </si>
  <si>
    <t>998764102R00</t>
  </si>
  <si>
    <t>Přesun hmot pro konstrukce klempířské v objektech výšky do 12 m</t>
  </si>
  <si>
    <t>M21</t>
  </si>
  <si>
    <t>Elektromontáže</t>
  </si>
  <si>
    <t>210200020RA0</t>
  </si>
  <si>
    <t>kompl</t>
  </si>
  <si>
    <t>AP-M</t>
  </si>
  <si>
    <t>Indiv</t>
  </si>
  <si>
    <t>vedení uzemňovací na povrchu objektů včetně svorek upevnění a připojení, bez nátěru, z drátů hromosvodových 11 343 D 8 mm včetně dodávky, vedení uzemňovací v zemi včetně svorek, propojení a izolace spojů z uzemňovacího pásku 30 x 4 mm včetně dodávky, svodový vodič z drátů hromosvodových 11 343 D 8 mm včetně dodávky včetně podpěr  a jejich dodávky, jímací tyč včetně upevnění na střešní hřeben včetně dodávky a držáku jímací tyče, svorky hromosvodové do dvou šroubů, tyčový zemnič včetně zaražení do země a připojení vedení, ochranné úhelníky s držáky do zdiva, označení svodů smaltovanými štítky nebo z umělé hmoty, napínací šroub s okem včetně vypnutí svodu, ochranné pospojování pevně uložené z mědi průřezu 4 - 16 mm.</t>
  </si>
  <si>
    <t>D96</t>
  </si>
  <si>
    <t>Přesuny suti a vybouraných hmot</t>
  </si>
  <si>
    <t>979082119R00</t>
  </si>
  <si>
    <t>Vodorovná doprava suti a vybouraných hmot vodorovná doprava suti po suchu do 1000 m, příplatek za dalších i započatých 1000 m přes 1000 m</t>
  </si>
  <si>
    <t>821-1</t>
  </si>
  <si>
    <t>se složením a hrubým urovnáním nebo s přeložením na jiný dopravní prostředek kromě lodi, vč. příplatku za každých dalších i započatých 1000 m přes 1000 m,</t>
  </si>
  <si>
    <t>979082111R00</t>
  </si>
  <si>
    <t>Vnitrostaveništní doprava suti a vybouraných hmot do 10 m</t>
  </si>
  <si>
    <t>801-3</t>
  </si>
  <si>
    <t>979083112R00</t>
  </si>
  <si>
    <t>Vodorovné přemístění suti přes 100 m do 1000 m</t>
  </si>
  <si>
    <t>800-6</t>
  </si>
  <si>
    <t>včetně naložení na dopravní prostředek a složení,</t>
  </si>
  <si>
    <t>VN</t>
  </si>
  <si>
    <t>Vedlejší náklady</t>
  </si>
  <si>
    <t>005121 R</t>
  </si>
  <si>
    <t>Zařízení staveniště</t>
  </si>
  <si>
    <t>Soubor</t>
  </si>
  <si>
    <t>Celkem</t>
  </si>
  <si>
    <t>P.č.</t>
  </si>
  <si>
    <t>Číslo položky</t>
  </si>
  <si>
    <t>Název položky</t>
  </si>
  <si>
    <t>MJ</t>
  </si>
  <si>
    <t>množství</t>
  </si>
  <si>
    <t>cena / MJ</t>
  </si>
  <si>
    <t>Dodávka</t>
  </si>
  <si>
    <t>Dodávka celk.</t>
  </si>
  <si>
    <t>Montáž</t>
  </si>
  <si>
    <t>Montáž celk.</t>
  </si>
  <si>
    <t>DPH</t>
  </si>
  <si>
    <t>cena s DPH</t>
  </si>
  <si>
    <t>hmotnost / MJ</t>
  </si>
  <si>
    <t>hmotnost celk.(t)</t>
  </si>
  <si>
    <t>dem. hmotnost / MJ</t>
  </si>
  <si>
    <t>dem. hmotnost celk.(t)</t>
  </si>
  <si>
    <t>Ceník</t>
  </si>
  <si>
    <t>Cen. soustava / platnost</t>
  </si>
  <si>
    <t>Cenová úroveň</t>
  </si>
  <si>
    <t>Položkový soupis prací a dodávek</t>
  </si>
  <si>
    <t>S:</t>
  </si>
  <si>
    <t>17</t>
  </si>
  <si>
    <t>O:</t>
  </si>
  <si>
    <t>SO01</t>
  </si>
  <si>
    <t>R:</t>
  </si>
  <si>
    <t>Snížení energetické náročnosti budovy</t>
  </si>
  <si>
    <t>Zateplení soklu soklovým polystyrénem, tloušťky 140 mm, kontaktní nátěr a mozaiková omítka</t>
  </si>
  <si>
    <t>Zateplení fasády  , expandovaným polystyrénem, tloušťky 140 mm, kontaktní nátěr a akrylátová omítka, hlazená, zrnitost 2 mm</t>
  </si>
  <si>
    <t xml:space="preserve">Oplechování říms a okapů z pz plechu výroba a montáž oplechování, včetně zhotovení rohů, spojů a dilatací_x000D_
 okapů na střechách , rš 400 mm,  </t>
  </si>
  <si>
    <t>Žlaby z pz plechu výroba a montáž žlabů včetně háků, čel, rohů, rovných hrdel a dilatací_x000D_
 podokapních půlkulatých, rš 330 mm</t>
  </si>
  <si>
    <t>Oplechování parapetů z pz plechu výroba a montáž včetně rohů a spojovacích prostředků _x000D_
 rš 250 mm</t>
  </si>
  <si>
    <t>Odpadní trouby z pz plechu výroba a montáž včetně zděří, manžet, odboček, kolen, odskoků, výpustí vody a přechodových kusů_x000D_
 kruhových, průměru 120 mm</t>
  </si>
  <si>
    <t>Hromosvod</t>
  </si>
  <si>
    <t>Soupis stavebních prací, dodávek a služeb</t>
  </si>
  <si>
    <t>Stavba:</t>
  </si>
  <si>
    <t>Objekt:</t>
  </si>
  <si>
    <t>Rozpočet:</t>
  </si>
  <si>
    <t>Zadavatel</t>
  </si>
  <si>
    <t>IČO:</t>
  </si>
  <si>
    <t>DIČ:</t>
  </si>
  <si>
    <t>Projektant:</t>
  </si>
  <si>
    <t>Zhotovitel:</t>
  </si>
  <si>
    <t>Vypracoval:</t>
  </si>
  <si>
    <t>Rozpis ceny</t>
  </si>
  <si>
    <t>HSV</t>
  </si>
  <si>
    <t>PSV</t>
  </si>
  <si>
    <t>MON</t>
  </si>
  <si>
    <t>Ostatní náklady</t>
  </si>
  <si>
    <t>Rekapitulace daní</t>
  </si>
  <si>
    <t>Základ pro sníženou DPH</t>
  </si>
  <si>
    <t>%</t>
  </si>
  <si>
    <t xml:space="preserve">Snížená DPH </t>
  </si>
  <si>
    <t>Základ pro základní DPH</t>
  </si>
  <si>
    <t xml:space="preserve">Základní DPH </t>
  </si>
  <si>
    <t>Zaokrouhlení</t>
  </si>
  <si>
    <t>Cena celkem bez DPH</t>
  </si>
  <si>
    <t>Cena celkem s DPH</t>
  </si>
  <si>
    <t>CZK</t>
  </si>
  <si>
    <t>NACENĚNÍ PRO POTŘEBY PROJEKTOVÉ STUDIE</t>
  </si>
  <si>
    <t>NENÍ ROZPOČET PRO VÝBĚR ZHOTOVITELE ANI K REALIZACI STAVBY</t>
  </si>
  <si>
    <t>v</t>
  </si>
  <si>
    <t>dne</t>
  </si>
  <si>
    <t>Za zhotovitele</t>
  </si>
  <si>
    <t>Za objednatele</t>
  </si>
  <si>
    <t>Rekapitulace dílčích částí</t>
  </si>
  <si>
    <t>Číslo</t>
  </si>
  <si>
    <t>Název</t>
  </si>
  <si>
    <t>DPH celkem</t>
  </si>
  <si>
    <t>Cena celkem</t>
  </si>
  <si>
    <t>Stavba</t>
  </si>
  <si>
    <t>Celkem za stavbu</t>
  </si>
  <si>
    <t>Rekapitulace dílů</t>
  </si>
  <si>
    <t>Typ dílu</t>
  </si>
  <si>
    <t>PSU</t>
  </si>
  <si>
    <t>Zateplení objektu pro bydlení, Chlum 71</t>
  </si>
  <si>
    <t>Chlum, č.p. 71, 33204 Chlum, parcela č. 90, kú Chlum u Blovic</t>
  </si>
  <si>
    <t>Obec Chlum</t>
  </si>
  <si>
    <t>Chlum 71</t>
  </si>
  <si>
    <t>332 04</t>
  </si>
  <si>
    <t>Chlum</t>
  </si>
  <si>
    <t>Ing. Luděk Soběslavský</t>
  </si>
  <si>
    <t>Na Chmelnicích 1519/71</t>
  </si>
  <si>
    <t>323 00</t>
  </si>
  <si>
    <t>Plzeň</t>
  </si>
  <si>
    <t>Plzni</t>
  </si>
  <si>
    <t xml:space="preserve">Demontáž podbytí z dřevěných prken, včetně likvidace (římsa) </t>
  </si>
  <si>
    <t>bm</t>
  </si>
  <si>
    <t>Vytvoření nové římsy pomocí dřev. Konstrukce a osb desek tl 18 mm</t>
  </si>
  <si>
    <t>Penetrace adhezním můstkem, nalepení eps t. 2 cm + talířky k uchycení + následná aplikace lepidla s perlinkou včetně pvc rohů, penetrace pod sil. Omítku + sil. Omítka</t>
  </si>
  <si>
    <t>prodloužení odkouření plynové kamna Wav</t>
  </si>
  <si>
    <t>ks</t>
  </si>
  <si>
    <t>Demontáž a následná zpětná montáž kov. Prvků (držáky, znaky, symboly apod.)</t>
  </si>
  <si>
    <t>952901111R26</t>
  </si>
  <si>
    <t>952901111R27</t>
  </si>
  <si>
    <t>952901111R28</t>
  </si>
  <si>
    <t>952901111R29</t>
  </si>
  <si>
    <t>952901111R30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</si>
</sst>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8" x14ac:knownFonts="1">
    <font>
      <sz val="11"/>
      <color theme="1"/>
      <name val="Calibri"/>
      <family val="2"/>
      <charset val="238"/>
      <scheme val="minor"/>
    </font>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charset val="238"/>
    </font>
    <font>
      <sz val="8"/>
      <name val="Arial CE"/>
      <charset val="238"/>
    </font>
  </fonts>
  <fills count="5">
    <fill>
      <patternFill patternType="none"/>
    </fill>
    <fill>
      <patternFill patternType="gray125"/>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33">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5">
    <xf numFmtId="0" fontId="0" fillId="0" borderId="0" xfId="0"/>
    <xf numFmtId="0" fontId="17" fillId="0" borderId="0" xfId="1" applyFont="1" applyBorder="1" applyAlignment="1">
      <alignment vertical="top"/>
    </xf>
    <xf numFmtId="49" fontId="17" fillId="0" borderId="0" xfId="1" applyNumberFormat="1" applyFont="1" applyBorder="1" applyAlignment="1">
      <alignment vertical="top"/>
    </xf>
    <xf numFmtId="4" fontId="17" fillId="0" borderId="0" xfId="1" applyNumberFormat="1" applyFont="1" applyBorder="1" applyAlignment="1">
      <alignment vertical="top" shrinkToFit="1"/>
    </xf>
    <xf numFmtId="0" fontId="9" fillId="2" borderId="25" xfId="1" applyFont="1" applyFill="1" applyBorder="1" applyAlignment="1">
      <alignment vertical="top"/>
    </xf>
    <xf numFmtId="49" fontId="9" fillId="2" borderId="18" xfId="1" applyNumberFormat="1" applyFont="1" applyFill="1" applyBorder="1" applyAlignment="1">
      <alignment vertical="top"/>
    </xf>
    <xf numFmtId="0" fontId="9" fillId="2" borderId="18" xfId="1" applyFont="1" applyFill="1" applyBorder="1" applyAlignment="1">
      <alignment horizontal="center" vertical="top" shrinkToFit="1"/>
    </xf>
    <xf numFmtId="164" fontId="9" fillId="2" borderId="18" xfId="1" applyNumberFormat="1" applyFont="1" applyFill="1" applyBorder="1" applyAlignment="1">
      <alignment vertical="top" shrinkToFit="1"/>
    </xf>
    <xf numFmtId="4" fontId="9" fillId="2" borderId="18" xfId="1" applyNumberFormat="1" applyFont="1" applyFill="1" applyBorder="1" applyAlignment="1">
      <alignment vertical="top" shrinkToFit="1"/>
    </xf>
    <xf numFmtId="4" fontId="9" fillId="2" borderId="26" xfId="1" applyNumberFormat="1" applyFont="1" applyFill="1" applyBorder="1" applyAlignment="1">
      <alignment vertical="top" shrinkToFit="1"/>
    </xf>
    <xf numFmtId="0" fontId="17" fillId="0" borderId="27" xfId="1" applyFont="1" applyBorder="1" applyAlignment="1">
      <alignment vertical="top"/>
    </xf>
    <xf numFmtId="49" fontId="17" fillId="0" borderId="28" xfId="1" applyNumberFormat="1" applyFont="1" applyBorder="1" applyAlignment="1">
      <alignment vertical="top"/>
    </xf>
    <xf numFmtId="0" fontId="17" fillId="0" borderId="28" xfId="1" applyFont="1" applyBorder="1" applyAlignment="1">
      <alignment horizontal="center" vertical="top" shrinkToFit="1"/>
    </xf>
    <xf numFmtId="164" fontId="17" fillId="0" borderId="28" xfId="1" applyNumberFormat="1" applyFont="1" applyBorder="1" applyAlignment="1">
      <alignment vertical="top" shrinkToFit="1"/>
    </xf>
    <xf numFmtId="4" fontId="17" fillId="3" borderId="28" xfId="1" applyNumberFormat="1" applyFont="1" applyFill="1" applyBorder="1" applyAlignment="1" applyProtection="1">
      <alignment vertical="top" shrinkToFit="1"/>
      <protection locked="0"/>
    </xf>
    <xf numFmtId="4" fontId="17" fillId="0" borderId="28" xfId="1" applyNumberFormat="1" applyFont="1" applyBorder="1" applyAlignment="1">
      <alignment vertical="top" shrinkToFit="1"/>
    </xf>
    <xf numFmtId="4" fontId="17" fillId="0" borderId="29" xfId="1" applyNumberFormat="1" applyFont="1" applyBorder="1" applyAlignment="1">
      <alignment vertical="top" shrinkToFit="1"/>
    </xf>
    <xf numFmtId="49" fontId="9" fillId="2" borderId="18" xfId="1" applyNumberFormat="1" applyFont="1" applyFill="1" applyBorder="1" applyAlignment="1">
      <alignment horizontal="left" vertical="top" wrapText="1"/>
    </xf>
    <xf numFmtId="49" fontId="17" fillId="0" borderId="28" xfId="1" applyNumberFormat="1" applyFont="1" applyBorder="1" applyAlignment="1">
      <alignment horizontal="left" vertical="top" wrapText="1"/>
    </xf>
    <xf numFmtId="0" fontId="17" fillId="0" borderId="0" xfId="3" applyFont="1" applyBorder="1" applyAlignment="1">
      <alignment vertical="top"/>
    </xf>
    <xf numFmtId="49" fontId="17" fillId="0" borderId="0" xfId="3" applyNumberFormat="1" applyFont="1" applyBorder="1" applyAlignment="1">
      <alignment vertical="top"/>
    </xf>
    <xf numFmtId="4" fontId="17" fillId="0" borderId="0" xfId="3" applyNumberFormat="1" applyFont="1" applyBorder="1" applyAlignment="1">
      <alignment vertical="top" shrinkToFit="1"/>
    </xf>
    <xf numFmtId="0" fontId="9" fillId="2" borderId="25" xfId="3" applyFont="1" applyFill="1" applyBorder="1" applyAlignment="1">
      <alignment vertical="top"/>
    </xf>
    <xf numFmtId="49" fontId="9" fillId="2" borderId="18" xfId="3" applyNumberFormat="1" applyFont="1" applyFill="1" applyBorder="1" applyAlignment="1">
      <alignment vertical="top"/>
    </xf>
    <xf numFmtId="0" fontId="9" fillId="2" borderId="18" xfId="3" applyFont="1" applyFill="1" applyBorder="1" applyAlignment="1">
      <alignment horizontal="center" vertical="top" shrinkToFit="1"/>
    </xf>
    <xf numFmtId="164" fontId="9" fillId="2" borderId="18" xfId="3" applyNumberFormat="1" applyFont="1" applyFill="1" applyBorder="1" applyAlignment="1">
      <alignment vertical="top" shrinkToFit="1"/>
    </xf>
    <xf numFmtId="4" fontId="9" fillId="2" borderId="18" xfId="3" applyNumberFormat="1" applyFont="1" applyFill="1" applyBorder="1" applyAlignment="1">
      <alignment vertical="top" shrinkToFit="1"/>
    </xf>
    <xf numFmtId="4" fontId="9" fillId="2" borderId="26" xfId="3" applyNumberFormat="1" applyFont="1" applyFill="1" applyBorder="1" applyAlignment="1">
      <alignment vertical="top" shrinkToFit="1"/>
    </xf>
    <xf numFmtId="0" fontId="17" fillId="0" borderId="27" xfId="3" applyFont="1" applyBorder="1" applyAlignment="1">
      <alignment vertical="top"/>
    </xf>
    <xf numFmtId="49" fontId="17" fillId="0" borderId="28" xfId="3" applyNumberFormat="1" applyFont="1" applyBorder="1" applyAlignment="1">
      <alignment vertical="top"/>
    </xf>
    <xf numFmtId="0" fontId="17" fillId="0" borderId="28" xfId="3" applyFont="1" applyBorder="1" applyAlignment="1">
      <alignment horizontal="center" vertical="top" shrinkToFit="1"/>
    </xf>
    <xf numFmtId="164" fontId="17" fillId="0" borderId="28" xfId="3" applyNumberFormat="1" applyFont="1" applyBorder="1" applyAlignment="1">
      <alignment vertical="top" shrinkToFit="1"/>
    </xf>
    <xf numFmtId="4" fontId="17" fillId="3" borderId="28" xfId="3" applyNumberFormat="1" applyFont="1" applyFill="1" applyBorder="1" applyAlignment="1" applyProtection="1">
      <alignment vertical="top" shrinkToFit="1"/>
      <protection locked="0"/>
    </xf>
    <xf numFmtId="4" fontId="17" fillId="0" borderId="28" xfId="3" applyNumberFormat="1" applyFont="1" applyBorder="1" applyAlignment="1">
      <alignment vertical="top" shrinkToFit="1"/>
    </xf>
    <xf numFmtId="4" fontId="17" fillId="0" borderId="29" xfId="3" applyNumberFormat="1" applyFont="1" applyBorder="1" applyAlignment="1">
      <alignment vertical="top" shrinkToFit="1"/>
    </xf>
    <xf numFmtId="49" fontId="9" fillId="2" borderId="18" xfId="3" applyNumberFormat="1" applyFont="1" applyFill="1" applyBorder="1" applyAlignment="1">
      <alignment horizontal="left" vertical="top" wrapText="1"/>
    </xf>
    <xf numFmtId="49" fontId="17" fillId="0" borderId="28" xfId="3" applyNumberFormat="1" applyFont="1" applyBorder="1" applyAlignment="1">
      <alignment horizontal="left" vertical="top" wrapText="1"/>
    </xf>
    <xf numFmtId="0" fontId="17" fillId="0" borderId="0" xfId="5" applyFont="1" applyBorder="1" applyAlignment="1">
      <alignment vertical="top"/>
    </xf>
    <xf numFmtId="49" fontId="17" fillId="0" borderId="0" xfId="5" applyNumberFormat="1" applyFont="1" applyBorder="1" applyAlignment="1">
      <alignment vertical="top"/>
    </xf>
    <xf numFmtId="4" fontId="17" fillId="0" borderId="0" xfId="5" applyNumberFormat="1" applyFont="1" applyBorder="1" applyAlignment="1">
      <alignment vertical="top" shrinkToFit="1"/>
    </xf>
    <xf numFmtId="0" fontId="9" fillId="2" borderId="25" xfId="5" applyFont="1" applyFill="1" applyBorder="1" applyAlignment="1">
      <alignment vertical="top"/>
    </xf>
    <xf numFmtId="49" fontId="9" fillId="2" borderId="18" xfId="5" applyNumberFormat="1" applyFont="1" applyFill="1" applyBorder="1" applyAlignment="1">
      <alignment vertical="top"/>
    </xf>
    <xf numFmtId="0" fontId="9" fillId="2" borderId="18" xfId="5" applyFont="1" applyFill="1" applyBorder="1" applyAlignment="1">
      <alignment horizontal="center" vertical="top" shrinkToFit="1"/>
    </xf>
    <xf numFmtId="164" fontId="9" fillId="2" borderId="18" xfId="5" applyNumberFormat="1" applyFont="1" applyFill="1" applyBorder="1" applyAlignment="1">
      <alignment vertical="top" shrinkToFit="1"/>
    </xf>
    <xf numFmtId="4" fontId="9" fillId="2" borderId="18" xfId="5" applyNumberFormat="1" applyFont="1" applyFill="1" applyBorder="1" applyAlignment="1">
      <alignment vertical="top" shrinkToFit="1"/>
    </xf>
    <xf numFmtId="4" fontId="9" fillId="2" borderId="26" xfId="5" applyNumberFormat="1" applyFont="1" applyFill="1" applyBorder="1" applyAlignment="1">
      <alignment vertical="top" shrinkToFit="1"/>
    </xf>
    <xf numFmtId="0" fontId="17" fillId="0" borderId="27" xfId="5" applyFont="1" applyBorder="1" applyAlignment="1">
      <alignment vertical="top"/>
    </xf>
    <xf numFmtId="49" fontId="17" fillId="0" borderId="28" xfId="5" applyNumberFormat="1" applyFont="1" applyBorder="1" applyAlignment="1">
      <alignment vertical="top"/>
    </xf>
    <xf numFmtId="0" fontId="17" fillId="0" borderId="28" xfId="5" applyFont="1" applyBorder="1" applyAlignment="1">
      <alignment horizontal="center" vertical="top" shrinkToFit="1"/>
    </xf>
    <xf numFmtId="164" fontId="17" fillId="0" borderId="28" xfId="5" applyNumberFormat="1" applyFont="1" applyBorder="1" applyAlignment="1">
      <alignment vertical="top" shrinkToFit="1"/>
    </xf>
    <xf numFmtId="4" fontId="17" fillId="3" borderId="28" xfId="5" applyNumberFormat="1" applyFont="1" applyFill="1" applyBorder="1" applyAlignment="1" applyProtection="1">
      <alignment vertical="top" shrinkToFit="1"/>
      <protection locked="0"/>
    </xf>
    <xf numFmtId="4" fontId="17" fillId="0" borderId="28" xfId="5" applyNumberFormat="1" applyFont="1" applyBorder="1" applyAlignment="1">
      <alignment vertical="top" shrinkToFit="1"/>
    </xf>
    <xf numFmtId="4" fontId="17" fillId="0" borderId="29" xfId="5" applyNumberFormat="1" applyFont="1" applyBorder="1" applyAlignment="1">
      <alignment vertical="top" shrinkToFit="1"/>
    </xf>
    <xf numFmtId="0" fontId="17" fillId="0" borderId="30" xfId="5" applyFont="1" applyBorder="1" applyAlignment="1">
      <alignment vertical="top"/>
    </xf>
    <xf numFmtId="49" fontId="17" fillId="0" borderId="31" xfId="5" applyNumberFormat="1" applyFont="1" applyBorder="1" applyAlignment="1">
      <alignment vertical="top"/>
    </xf>
    <xf numFmtId="0" fontId="17" fillId="0" borderId="31" xfId="5" applyFont="1" applyBorder="1" applyAlignment="1">
      <alignment horizontal="center" vertical="top" shrinkToFit="1"/>
    </xf>
    <xf numFmtId="164" fontId="17" fillId="0" borderId="31" xfId="5" applyNumberFormat="1" applyFont="1" applyBorder="1" applyAlignment="1">
      <alignment vertical="top" shrinkToFit="1"/>
    </xf>
    <xf numFmtId="4" fontId="17" fillId="3" borderId="31" xfId="5" applyNumberFormat="1" applyFont="1" applyFill="1" applyBorder="1" applyAlignment="1" applyProtection="1">
      <alignment vertical="top" shrinkToFit="1"/>
      <protection locked="0"/>
    </xf>
    <xf numFmtId="4" fontId="17" fillId="0" borderId="31" xfId="5" applyNumberFormat="1" applyFont="1" applyBorder="1" applyAlignment="1">
      <alignment vertical="top" shrinkToFit="1"/>
    </xf>
    <xf numFmtId="4" fontId="17" fillId="0" borderId="32" xfId="5" applyNumberFormat="1" applyFont="1" applyBorder="1" applyAlignment="1">
      <alignment vertical="top" shrinkToFit="1"/>
    </xf>
    <xf numFmtId="49" fontId="9" fillId="2" borderId="18" xfId="5" applyNumberFormat="1" applyFont="1" applyFill="1" applyBorder="1" applyAlignment="1">
      <alignment horizontal="left" vertical="top" wrapText="1"/>
    </xf>
    <xf numFmtId="49" fontId="17" fillId="0" borderId="31" xfId="5" applyNumberFormat="1" applyFont="1" applyBorder="1" applyAlignment="1">
      <alignment horizontal="left" vertical="top" wrapText="1"/>
    </xf>
    <xf numFmtId="49" fontId="17" fillId="0" borderId="28" xfId="5" applyNumberFormat="1" applyFont="1" applyBorder="1" applyAlignment="1">
      <alignment horizontal="left" vertical="top" wrapText="1"/>
    </xf>
    <xf numFmtId="0" fontId="17" fillId="0" borderId="0" xfId="6" applyFont="1" applyBorder="1" applyAlignment="1">
      <alignment vertical="top"/>
    </xf>
    <xf numFmtId="49" fontId="17" fillId="0" borderId="0" xfId="6" applyNumberFormat="1" applyFont="1" applyBorder="1" applyAlignment="1">
      <alignment vertical="top"/>
    </xf>
    <xf numFmtId="4" fontId="17" fillId="0" borderId="0" xfId="6" applyNumberFormat="1" applyFont="1" applyBorder="1" applyAlignment="1">
      <alignment vertical="top" shrinkToFit="1"/>
    </xf>
    <xf numFmtId="0" fontId="9" fillId="2" borderId="25" xfId="6" applyFont="1" applyFill="1" applyBorder="1" applyAlignment="1">
      <alignment vertical="top"/>
    </xf>
    <xf numFmtId="49" fontId="9" fillId="2" borderId="18" xfId="6" applyNumberFormat="1" applyFont="1" applyFill="1" applyBorder="1" applyAlignment="1">
      <alignment vertical="top"/>
    </xf>
    <xf numFmtId="0" fontId="9" fillId="2" borderId="18" xfId="6" applyFont="1" applyFill="1" applyBorder="1" applyAlignment="1">
      <alignment horizontal="center" vertical="top" shrinkToFit="1"/>
    </xf>
    <xf numFmtId="164" fontId="9" fillId="2" borderId="18" xfId="6" applyNumberFormat="1" applyFont="1" applyFill="1" applyBorder="1" applyAlignment="1">
      <alignment vertical="top" shrinkToFit="1"/>
    </xf>
    <xf numFmtId="4" fontId="9" fillId="2" borderId="18" xfId="6" applyNumberFormat="1" applyFont="1" applyFill="1" applyBorder="1" applyAlignment="1">
      <alignment vertical="top" shrinkToFit="1"/>
    </xf>
    <xf numFmtId="4" fontId="9" fillId="2" borderId="26" xfId="6" applyNumberFormat="1" applyFont="1" applyFill="1" applyBorder="1" applyAlignment="1">
      <alignment vertical="top" shrinkToFit="1"/>
    </xf>
    <xf numFmtId="0" fontId="17" fillId="0" borderId="27" xfId="6" applyFont="1" applyBorder="1" applyAlignment="1">
      <alignment vertical="top"/>
    </xf>
    <xf numFmtId="49" fontId="17" fillId="0" borderId="28" xfId="6" applyNumberFormat="1" applyFont="1" applyBorder="1" applyAlignment="1">
      <alignment vertical="top"/>
    </xf>
    <xf numFmtId="0" fontId="17" fillId="0" borderId="28" xfId="6" applyFont="1" applyBorder="1" applyAlignment="1">
      <alignment horizontal="center" vertical="top" shrinkToFit="1"/>
    </xf>
    <xf numFmtId="164" fontId="17" fillId="0" borderId="28" xfId="6" applyNumberFormat="1" applyFont="1" applyBorder="1" applyAlignment="1">
      <alignment vertical="top" shrinkToFit="1"/>
    </xf>
    <xf numFmtId="4" fontId="17" fillId="3" borderId="28" xfId="6" applyNumberFormat="1" applyFont="1" applyFill="1" applyBorder="1" applyAlignment="1" applyProtection="1">
      <alignment vertical="top" shrinkToFit="1"/>
      <protection locked="0"/>
    </xf>
    <xf numFmtId="4" fontId="17" fillId="0" borderId="28" xfId="6" applyNumberFormat="1" applyFont="1" applyBorder="1" applyAlignment="1">
      <alignment vertical="top" shrinkToFit="1"/>
    </xf>
    <xf numFmtId="4" fontId="17" fillId="0" borderId="29" xfId="6" applyNumberFormat="1" applyFont="1" applyBorder="1" applyAlignment="1">
      <alignment vertical="top" shrinkToFit="1"/>
    </xf>
    <xf numFmtId="0" fontId="17" fillId="0" borderId="30" xfId="6" applyFont="1" applyBorder="1" applyAlignment="1">
      <alignment vertical="top"/>
    </xf>
    <xf numFmtId="49" fontId="17" fillId="0" borderId="31" xfId="6" applyNumberFormat="1" applyFont="1" applyBorder="1" applyAlignment="1">
      <alignment vertical="top"/>
    </xf>
    <xf numFmtId="0" fontId="17" fillId="0" borderId="31" xfId="6" applyFont="1" applyBorder="1" applyAlignment="1">
      <alignment horizontal="center" vertical="top" shrinkToFit="1"/>
    </xf>
    <xf numFmtId="164" fontId="17" fillId="0" borderId="31" xfId="6" applyNumberFormat="1" applyFont="1" applyBorder="1" applyAlignment="1">
      <alignment vertical="top" shrinkToFit="1"/>
    </xf>
    <xf numFmtId="4" fontId="17" fillId="3" borderId="31" xfId="6" applyNumberFormat="1" applyFont="1" applyFill="1" applyBorder="1" applyAlignment="1" applyProtection="1">
      <alignment vertical="top" shrinkToFit="1"/>
      <protection locked="0"/>
    </xf>
    <xf numFmtId="4" fontId="17" fillId="0" borderId="31" xfId="6" applyNumberFormat="1" applyFont="1" applyBorder="1" applyAlignment="1">
      <alignment vertical="top" shrinkToFit="1"/>
    </xf>
    <xf numFmtId="4" fontId="17" fillId="0" borderId="32" xfId="6" applyNumberFormat="1" applyFont="1" applyBorder="1" applyAlignment="1">
      <alignment vertical="top" shrinkToFit="1"/>
    </xf>
    <xf numFmtId="49" fontId="9" fillId="2" borderId="18" xfId="6" applyNumberFormat="1" applyFont="1" applyFill="1" applyBorder="1" applyAlignment="1">
      <alignment horizontal="left" vertical="top" wrapText="1"/>
    </xf>
    <xf numFmtId="49" fontId="17" fillId="0" borderId="31" xfId="6" applyNumberFormat="1" applyFont="1" applyBorder="1" applyAlignment="1">
      <alignment horizontal="left" vertical="top" wrapText="1"/>
    </xf>
    <xf numFmtId="49" fontId="17" fillId="0" borderId="28" xfId="6" applyNumberFormat="1" applyFont="1" applyBorder="1" applyAlignment="1">
      <alignment horizontal="left" vertical="top" wrapText="1"/>
    </xf>
    <xf numFmtId="0" fontId="9" fillId="2" borderId="25" xfId="7" applyFont="1" applyFill="1" applyBorder="1" applyAlignment="1">
      <alignment vertical="top"/>
    </xf>
    <xf numFmtId="49" fontId="9" fillId="2" borderId="18" xfId="7" applyNumberFormat="1" applyFont="1" applyFill="1" applyBorder="1" applyAlignment="1">
      <alignment vertical="top"/>
    </xf>
    <xf numFmtId="0" fontId="9" fillId="2" borderId="18" xfId="7" applyFont="1" applyFill="1" applyBorder="1" applyAlignment="1">
      <alignment horizontal="center" vertical="top" shrinkToFit="1"/>
    </xf>
    <xf numFmtId="164" fontId="9" fillId="2" borderId="18" xfId="7" applyNumberFormat="1" applyFont="1" applyFill="1" applyBorder="1" applyAlignment="1">
      <alignment vertical="top" shrinkToFit="1"/>
    </xf>
    <xf numFmtId="4" fontId="9" fillId="2" borderId="18" xfId="7" applyNumberFormat="1" applyFont="1" applyFill="1" applyBorder="1" applyAlignment="1">
      <alignment vertical="top" shrinkToFit="1"/>
    </xf>
    <xf numFmtId="4" fontId="9" fillId="2" borderId="26" xfId="7" applyNumberFormat="1" applyFont="1" applyFill="1" applyBorder="1" applyAlignment="1">
      <alignment vertical="top" shrinkToFit="1"/>
    </xf>
    <xf numFmtId="0" fontId="17" fillId="0" borderId="27" xfId="7" applyFont="1" applyBorder="1" applyAlignment="1">
      <alignment vertical="top"/>
    </xf>
    <xf numFmtId="49" fontId="17" fillId="0" borderId="28" xfId="7" applyNumberFormat="1" applyFont="1" applyBorder="1" applyAlignment="1">
      <alignment vertical="top"/>
    </xf>
    <xf numFmtId="0" fontId="17" fillId="0" borderId="28" xfId="7" applyFont="1" applyBorder="1" applyAlignment="1">
      <alignment horizontal="center" vertical="top" shrinkToFit="1"/>
    </xf>
    <xf numFmtId="164" fontId="17" fillId="0" borderId="28" xfId="7" applyNumberFormat="1" applyFont="1" applyBorder="1" applyAlignment="1">
      <alignment vertical="top" shrinkToFit="1"/>
    </xf>
    <xf numFmtId="4" fontId="17" fillId="3" borderId="28" xfId="7" applyNumberFormat="1" applyFont="1" applyFill="1" applyBorder="1" applyAlignment="1" applyProtection="1">
      <alignment vertical="top" shrinkToFit="1"/>
      <protection locked="0"/>
    </xf>
    <xf numFmtId="4" fontId="17" fillId="0" borderId="28" xfId="7" applyNumberFormat="1" applyFont="1" applyBorder="1" applyAlignment="1">
      <alignment vertical="top" shrinkToFit="1"/>
    </xf>
    <xf numFmtId="4" fontId="17" fillId="0" borderId="29" xfId="7" applyNumberFormat="1" applyFont="1" applyBorder="1" applyAlignment="1">
      <alignment vertical="top" shrinkToFit="1"/>
    </xf>
    <xf numFmtId="49" fontId="9" fillId="2" borderId="18" xfId="7" applyNumberFormat="1" applyFont="1" applyFill="1" applyBorder="1" applyAlignment="1">
      <alignment horizontal="left" vertical="top" wrapText="1"/>
    </xf>
    <xf numFmtId="49" fontId="17" fillId="0" borderId="28" xfId="7" applyNumberFormat="1" applyFont="1" applyBorder="1" applyAlignment="1">
      <alignment horizontal="left" vertical="top" wrapText="1"/>
    </xf>
    <xf numFmtId="0" fontId="9" fillId="2" borderId="25" xfId="8" applyFont="1" applyFill="1" applyBorder="1" applyAlignment="1">
      <alignment vertical="top"/>
    </xf>
    <xf numFmtId="49" fontId="9" fillId="2" borderId="18" xfId="8" applyNumberFormat="1" applyFont="1" applyFill="1" applyBorder="1" applyAlignment="1">
      <alignment vertical="top"/>
    </xf>
    <xf numFmtId="0" fontId="9" fillId="2" borderId="18" xfId="8" applyFont="1" applyFill="1" applyBorder="1" applyAlignment="1">
      <alignment horizontal="center" vertical="top" shrinkToFit="1"/>
    </xf>
    <xf numFmtId="164" fontId="9" fillId="2" borderId="18" xfId="8" applyNumberFormat="1" applyFont="1" applyFill="1" applyBorder="1" applyAlignment="1">
      <alignment vertical="top" shrinkToFit="1"/>
    </xf>
    <xf numFmtId="4" fontId="9" fillId="2" borderId="18" xfId="8" applyNumberFormat="1" applyFont="1" applyFill="1" applyBorder="1" applyAlignment="1">
      <alignment vertical="top" shrinkToFit="1"/>
    </xf>
    <xf numFmtId="4" fontId="9" fillId="2" borderId="26" xfId="8" applyNumberFormat="1" applyFont="1" applyFill="1" applyBorder="1" applyAlignment="1">
      <alignment vertical="top" shrinkToFit="1"/>
    </xf>
    <xf numFmtId="0" fontId="17" fillId="0" borderId="30" xfId="8" applyFont="1" applyBorder="1" applyAlignment="1">
      <alignment vertical="top"/>
    </xf>
    <xf numFmtId="49" fontId="17" fillId="0" borderId="31" xfId="8" applyNumberFormat="1" applyFont="1" applyBorder="1" applyAlignment="1">
      <alignment vertical="top"/>
    </xf>
    <xf numFmtId="0" fontId="17" fillId="0" borderId="31" xfId="8" applyFont="1" applyBorder="1" applyAlignment="1">
      <alignment horizontal="center" vertical="top" shrinkToFit="1"/>
    </xf>
    <xf numFmtId="164" fontId="17" fillId="0" borderId="31" xfId="8" applyNumberFormat="1" applyFont="1" applyBorder="1" applyAlignment="1">
      <alignment vertical="top" shrinkToFit="1"/>
    </xf>
    <xf numFmtId="4" fontId="17" fillId="3" borderId="31" xfId="8" applyNumberFormat="1" applyFont="1" applyFill="1" applyBorder="1" applyAlignment="1" applyProtection="1">
      <alignment vertical="top" shrinkToFit="1"/>
      <protection locked="0"/>
    </xf>
    <xf numFmtId="4" fontId="17" fillId="0" borderId="31" xfId="8" applyNumberFormat="1" applyFont="1" applyBorder="1" applyAlignment="1">
      <alignment vertical="top" shrinkToFit="1"/>
    </xf>
    <xf numFmtId="4" fontId="17" fillId="0" borderId="32" xfId="8" applyNumberFormat="1" applyFont="1" applyBorder="1" applyAlignment="1">
      <alignment vertical="top" shrinkToFit="1"/>
    </xf>
    <xf numFmtId="49" fontId="9" fillId="2" borderId="18" xfId="8" applyNumberFormat="1" applyFont="1" applyFill="1" applyBorder="1" applyAlignment="1">
      <alignment horizontal="left" vertical="top" wrapText="1"/>
    </xf>
    <xf numFmtId="49" fontId="17" fillId="0" borderId="31" xfId="8" applyNumberFormat="1" applyFont="1" applyBorder="1" applyAlignment="1">
      <alignment horizontal="left" vertical="top" wrapText="1"/>
    </xf>
    <xf numFmtId="0" fontId="17" fillId="0" borderId="0" xfId="9" applyFont="1" applyBorder="1" applyAlignment="1">
      <alignment vertical="top"/>
    </xf>
    <xf numFmtId="49" fontId="17" fillId="0" borderId="0" xfId="9" applyNumberFormat="1" applyFont="1" applyBorder="1" applyAlignment="1">
      <alignment vertical="top"/>
    </xf>
    <xf numFmtId="4" fontId="17" fillId="0" borderId="0" xfId="9" applyNumberFormat="1" applyFont="1" applyBorder="1" applyAlignment="1">
      <alignment vertical="top" shrinkToFit="1"/>
    </xf>
    <xf numFmtId="0" fontId="9" fillId="2" borderId="25" xfId="9" applyFont="1" applyFill="1" applyBorder="1" applyAlignment="1">
      <alignment vertical="top"/>
    </xf>
    <xf numFmtId="49" fontId="9" fillId="2" borderId="18" xfId="9" applyNumberFormat="1" applyFont="1" applyFill="1" applyBorder="1" applyAlignment="1">
      <alignment vertical="top"/>
    </xf>
    <xf numFmtId="0" fontId="9" fillId="2" borderId="18" xfId="9" applyFont="1" applyFill="1" applyBorder="1" applyAlignment="1">
      <alignment horizontal="center" vertical="top" shrinkToFit="1"/>
    </xf>
    <xf numFmtId="164" fontId="9" fillId="2" borderId="18" xfId="9" applyNumberFormat="1" applyFont="1" applyFill="1" applyBorder="1" applyAlignment="1">
      <alignment vertical="top" shrinkToFit="1"/>
    </xf>
    <xf numFmtId="4" fontId="9" fillId="2" borderId="18" xfId="9" applyNumberFormat="1" applyFont="1" applyFill="1" applyBorder="1" applyAlignment="1">
      <alignment vertical="top" shrinkToFit="1"/>
    </xf>
    <xf numFmtId="4" fontId="9" fillId="2" borderId="26" xfId="9" applyNumberFormat="1" applyFont="1" applyFill="1" applyBorder="1" applyAlignment="1">
      <alignment vertical="top" shrinkToFit="1"/>
    </xf>
    <xf numFmtId="0" fontId="17" fillId="0" borderId="27" xfId="9" applyFont="1" applyBorder="1" applyAlignment="1">
      <alignment vertical="top"/>
    </xf>
    <xf numFmtId="49" fontId="17" fillId="0" borderId="28" xfId="9" applyNumberFormat="1" applyFont="1" applyBorder="1" applyAlignment="1">
      <alignment vertical="top"/>
    </xf>
    <xf numFmtId="0" fontId="17" fillId="0" borderId="28" xfId="9" applyFont="1" applyBorder="1" applyAlignment="1">
      <alignment horizontal="center" vertical="top" shrinkToFit="1"/>
    </xf>
    <xf numFmtId="164" fontId="17" fillId="0" borderId="28" xfId="9" applyNumberFormat="1" applyFont="1" applyBorder="1" applyAlignment="1">
      <alignment vertical="top" shrinkToFit="1"/>
    </xf>
    <xf numFmtId="4" fontId="17" fillId="3" borderId="28" xfId="9" applyNumberFormat="1" applyFont="1" applyFill="1" applyBorder="1" applyAlignment="1" applyProtection="1">
      <alignment vertical="top" shrinkToFit="1"/>
      <protection locked="0"/>
    </xf>
    <xf numFmtId="4" fontId="17" fillId="0" borderId="28" xfId="9" applyNumberFormat="1" applyFont="1" applyBorder="1" applyAlignment="1">
      <alignment vertical="top" shrinkToFit="1"/>
    </xf>
    <xf numFmtId="4" fontId="17" fillId="0" borderId="29" xfId="9" applyNumberFormat="1" applyFont="1" applyBorder="1" applyAlignment="1">
      <alignment vertical="top" shrinkToFit="1"/>
    </xf>
    <xf numFmtId="0" fontId="17" fillId="0" borderId="30" xfId="9" applyFont="1" applyBorder="1" applyAlignment="1">
      <alignment vertical="top"/>
    </xf>
    <xf numFmtId="49" fontId="17" fillId="0" borderId="31" xfId="9" applyNumberFormat="1" applyFont="1" applyBorder="1" applyAlignment="1">
      <alignment vertical="top"/>
    </xf>
    <xf numFmtId="0" fontId="17" fillId="0" borderId="31" xfId="9" applyFont="1" applyBorder="1" applyAlignment="1">
      <alignment horizontal="center" vertical="top" shrinkToFit="1"/>
    </xf>
    <xf numFmtId="164" fontId="17" fillId="0" borderId="31" xfId="9" applyNumberFormat="1" applyFont="1" applyBorder="1" applyAlignment="1">
      <alignment vertical="top" shrinkToFit="1"/>
    </xf>
    <xf numFmtId="4" fontId="17" fillId="3" borderId="31" xfId="9" applyNumberFormat="1" applyFont="1" applyFill="1" applyBorder="1" applyAlignment="1" applyProtection="1">
      <alignment vertical="top" shrinkToFit="1"/>
      <protection locked="0"/>
    </xf>
    <xf numFmtId="4" fontId="17" fillId="0" borderId="31" xfId="9" applyNumberFormat="1" applyFont="1" applyBorder="1" applyAlignment="1">
      <alignment vertical="top" shrinkToFit="1"/>
    </xf>
    <xf numFmtId="4" fontId="17" fillId="0" borderId="32" xfId="9" applyNumberFormat="1" applyFont="1" applyBorder="1" applyAlignment="1">
      <alignment vertical="top" shrinkToFit="1"/>
    </xf>
    <xf numFmtId="49" fontId="9" fillId="2" borderId="18" xfId="9" applyNumberFormat="1" applyFont="1" applyFill="1" applyBorder="1" applyAlignment="1">
      <alignment horizontal="left" vertical="top" wrapText="1"/>
    </xf>
    <xf numFmtId="49" fontId="17" fillId="0" borderId="31" xfId="9" applyNumberFormat="1" applyFont="1" applyBorder="1" applyAlignment="1">
      <alignment horizontal="left" vertical="top" wrapText="1"/>
    </xf>
    <xf numFmtId="49" fontId="17" fillId="0" borderId="28" xfId="9" applyNumberFormat="1" applyFont="1" applyBorder="1" applyAlignment="1">
      <alignment horizontal="left" vertical="top" wrapText="1"/>
    </xf>
    <xf numFmtId="0" fontId="17" fillId="0" borderId="0" xfId="9" applyFont="1" applyBorder="1" applyAlignment="1">
      <alignment vertical="top"/>
    </xf>
    <xf numFmtId="49" fontId="17" fillId="0" borderId="0" xfId="9" applyNumberFormat="1" applyFont="1" applyBorder="1" applyAlignment="1">
      <alignment vertical="top"/>
    </xf>
    <xf numFmtId="4" fontId="17" fillId="0" borderId="0" xfId="9" applyNumberFormat="1" applyFont="1" applyBorder="1" applyAlignment="1">
      <alignment vertical="top" shrinkToFit="1"/>
    </xf>
    <xf numFmtId="0" fontId="9" fillId="2" borderId="25" xfId="9" applyFont="1" applyFill="1" applyBorder="1" applyAlignment="1">
      <alignment vertical="top"/>
    </xf>
    <xf numFmtId="49" fontId="9" fillId="2" borderId="18" xfId="9" applyNumberFormat="1" applyFont="1" applyFill="1" applyBorder="1" applyAlignment="1">
      <alignment vertical="top"/>
    </xf>
    <xf numFmtId="0" fontId="9" fillId="2" borderId="18" xfId="9" applyFont="1" applyFill="1" applyBorder="1" applyAlignment="1">
      <alignment horizontal="center" vertical="top" shrinkToFit="1"/>
    </xf>
    <xf numFmtId="164" fontId="9" fillId="2" borderId="18" xfId="9" applyNumberFormat="1" applyFont="1" applyFill="1" applyBorder="1" applyAlignment="1">
      <alignment vertical="top" shrinkToFit="1"/>
    </xf>
    <xf numFmtId="4" fontId="9" fillId="2" borderId="18" xfId="9" applyNumberFormat="1" applyFont="1" applyFill="1" applyBorder="1" applyAlignment="1">
      <alignment vertical="top" shrinkToFit="1"/>
    </xf>
    <xf numFmtId="4" fontId="9" fillId="2" borderId="26" xfId="9" applyNumberFormat="1" applyFont="1" applyFill="1" applyBorder="1" applyAlignment="1">
      <alignment vertical="top" shrinkToFit="1"/>
    </xf>
    <xf numFmtId="0" fontId="17" fillId="0" borderId="27" xfId="9" applyFont="1" applyBorder="1" applyAlignment="1">
      <alignment vertical="top"/>
    </xf>
    <xf numFmtId="49" fontId="17" fillId="0" borderId="28" xfId="9" applyNumberFormat="1" applyFont="1" applyBorder="1" applyAlignment="1">
      <alignment vertical="top"/>
    </xf>
    <xf numFmtId="0" fontId="17" fillId="0" borderId="28" xfId="9" applyFont="1" applyBorder="1" applyAlignment="1">
      <alignment horizontal="center" vertical="top" shrinkToFit="1"/>
    </xf>
    <xf numFmtId="164" fontId="17" fillId="0" borderId="28" xfId="9" applyNumberFormat="1" applyFont="1" applyBorder="1" applyAlignment="1">
      <alignment vertical="top" shrinkToFit="1"/>
    </xf>
    <xf numFmtId="4" fontId="17" fillId="3" borderId="28" xfId="9" applyNumberFormat="1" applyFont="1" applyFill="1" applyBorder="1" applyAlignment="1" applyProtection="1">
      <alignment vertical="top" shrinkToFit="1"/>
      <protection locked="0"/>
    </xf>
    <xf numFmtId="4" fontId="17" fillId="0" borderId="28" xfId="9" applyNumberFormat="1" applyFont="1" applyBorder="1" applyAlignment="1">
      <alignment vertical="top" shrinkToFit="1"/>
    </xf>
    <xf numFmtId="4" fontId="17" fillId="0" borderId="29" xfId="9" applyNumberFormat="1" applyFont="1" applyBorder="1" applyAlignment="1">
      <alignment vertical="top" shrinkToFit="1"/>
    </xf>
    <xf numFmtId="0" fontId="17" fillId="0" borderId="30" xfId="9" applyFont="1" applyBorder="1" applyAlignment="1">
      <alignment vertical="top"/>
    </xf>
    <xf numFmtId="49" fontId="17" fillId="0" borderId="31" xfId="9" applyNumberFormat="1" applyFont="1" applyBorder="1" applyAlignment="1">
      <alignment vertical="top"/>
    </xf>
    <xf numFmtId="0" fontId="17" fillId="0" borderId="31" xfId="9" applyFont="1" applyBorder="1" applyAlignment="1">
      <alignment horizontal="center" vertical="top" shrinkToFit="1"/>
    </xf>
    <xf numFmtId="164" fontId="17" fillId="0" borderId="31" xfId="9" applyNumberFormat="1" applyFont="1" applyBorder="1" applyAlignment="1">
      <alignment vertical="top" shrinkToFit="1"/>
    </xf>
    <xf numFmtId="4" fontId="17" fillId="3" borderId="31" xfId="9" applyNumberFormat="1" applyFont="1" applyFill="1" applyBorder="1" applyAlignment="1" applyProtection="1">
      <alignment vertical="top" shrinkToFit="1"/>
      <protection locked="0"/>
    </xf>
    <xf numFmtId="4" fontId="17" fillId="0" borderId="31" xfId="9" applyNumberFormat="1" applyFont="1" applyBorder="1" applyAlignment="1">
      <alignment vertical="top" shrinkToFit="1"/>
    </xf>
    <xf numFmtId="4" fontId="17" fillId="0" borderId="32" xfId="9" applyNumberFormat="1" applyFont="1" applyBorder="1" applyAlignment="1">
      <alignment vertical="top" shrinkToFit="1"/>
    </xf>
    <xf numFmtId="49" fontId="9" fillId="2" borderId="18" xfId="9" applyNumberFormat="1" applyFont="1" applyFill="1" applyBorder="1" applyAlignment="1">
      <alignment horizontal="left" vertical="top" wrapText="1"/>
    </xf>
    <xf numFmtId="49" fontId="17" fillId="0" borderId="31" xfId="9" applyNumberFormat="1" applyFont="1" applyBorder="1" applyAlignment="1">
      <alignment horizontal="left" vertical="top" wrapText="1"/>
    </xf>
    <xf numFmtId="49" fontId="17" fillId="0" borderId="28" xfId="9" applyNumberFormat="1" applyFont="1" applyBorder="1" applyAlignment="1">
      <alignment horizontal="left" vertical="top" wrapText="1"/>
    </xf>
    <xf numFmtId="0" fontId="1" fillId="0" borderId="0" xfId="9" applyAlignment="1">
      <alignment vertical="top"/>
    </xf>
    <xf numFmtId="49" fontId="1" fillId="0" borderId="0" xfId="9" applyNumberFormat="1" applyAlignment="1">
      <alignment vertical="top"/>
    </xf>
    <xf numFmtId="0" fontId="1" fillId="0" borderId="0" xfId="9" applyAlignment="1">
      <alignment horizontal="center" vertical="top"/>
    </xf>
    <xf numFmtId="0" fontId="9" fillId="2" borderId="15" xfId="9" applyFont="1" applyFill="1" applyBorder="1" applyAlignment="1">
      <alignment vertical="top"/>
    </xf>
    <xf numFmtId="49" fontId="9" fillId="2" borderId="12" xfId="9" applyNumberFormat="1" applyFont="1" applyFill="1" applyBorder="1" applyAlignment="1">
      <alignment vertical="top"/>
    </xf>
    <xf numFmtId="0" fontId="9" fillId="2" borderId="12" xfId="9" applyFont="1" applyFill="1" applyBorder="1" applyAlignment="1">
      <alignment horizontal="center" vertical="top"/>
    </xf>
    <xf numFmtId="0" fontId="9" fillId="2" borderId="12" xfId="9" applyFont="1" applyFill="1" applyBorder="1" applyAlignment="1">
      <alignment vertical="top"/>
    </xf>
    <xf numFmtId="0" fontId="17" fillId="0" borderId="0" xfId="9" applyFont="1" applyBorder="1" applyAlignment="1">
      <alignment vertical="top"/>
    </xf>
    <xf numFmtId="49" fontId="17" fillId="0" borderId="0" xfId="9" applyNumberFormat="1" applyFont="1" applyBorder="1" applyAlignment="1">
      <alignment vertical="top"/>
    </xf>
    <xf numFmtId="4" fontId="17" fillId="0" borderId="0" xfId="9" applyNumberFormat="1" applyFont="1" applyBorder="1" applyAlignment="1">
      <alignment vertical="top" shrinkToFit="1"/>
    </xf>
    <xf numFmtId="0" fontId="9" fillId="2" borderId="25" xfId="9" applyFont="1" applyFill="1" applyBorder="1" applyAlignment="1">
      <alignment vertical="top"/>
    </xf>
    <xf numFmtId="49" fontId="9" fillId="2" borderId="18" xfId="9" applyNumberFormat="1" applyFont="1" applyFill="1" applyBorder="1" applyAlignment="1">
      <alignment vertical="top"/>
    </xf>
    <xf numFmtId="0" fontId="9" fillId="2" borderId="18" xfId="9" applyFont="1" applyFill="1" applyBorder="1" applyAlignment="1">
      <alignment horizontal="center" vertical="top" shrinkToFit="1"/>
    </xf>
    <xf numFmtId="164" fontId="9" fillId="2" borderId="18" xfId="9" applyNumberFormat="1" applyFont="1" applyFill="1" applyBorder="1" applyAlignment="1">
      <alignment vertical="top" shrinkToFit="1"/>
    </xf>
    <xf numFmtId="4" fontId="9" fillId="2" borderId="18" xfId="9" applyNumberFormat="1" applyFont="1" applyFill="1" applyBorder="1" applyAlignment="1">
      <alignment vertical="top" shrinkToFit="1"/>
    </xf>
    <xf numFmtId="4" fontId="9" fillId="2" borderId="26" xfId="9" applyNumberFormat="1" applyFont="1" applyFill="1" applyBorder="1" applyAlignment="1">
      <alignment vertical="top" shrinkToFit="1"/>
    </xf>
    <xf numFmtId="0" fontId="17" fillId="0" borderId="27" xfId="9" applyFont="1" applyBorder="1" applyAlignment="1">
      <alignment vertical="top"/>
    </xf>
    <xf numFmtId="49" fontId="17" fillId="0" borderId="28" xfId="9" applyNumberFormat="1" applyFont="1" applyBorder="1" applyAlignment="1">
      <alignment vertical="top"/>
    </xf>
    <xf numFmtId="0" fontId="17" fillId="0" borderId="28" xfId="9" applyFont="1" applyBorder="1" applyAlignment="1">
      <alignment horizontal="center" vertical="top" shrinkToFit="1"/>
    </xf>
    <xf numFmtId="164" fontId="17" fillId="0" borderId="28" xfId="9" applyNumberFormat="1" applyFont="1" applyBorder="1" applyAlignment="1">
      <alignment vertical="top" shrinkToFit="1"/>
    </xf>
    <xf numFmtId="4" fontId="17" fillId="3" borderId="28" xfId="9" applyNumberFormat="1" applyFont="1" applyFill="1" applyBorder="1" applyAlignment="1" applyProtection="1">
      <alignment vertical="top" shrinkToFit="1"/>
      <protection locked="0"/>
    </xf>
    <xf numFmtId="4" fontId="17" fillId="0" borderId="28" xfId="9" applyNumberFormat="1" applyFont="1" applyBorder="1" applyAlignment="1">
      <alignment vertical="top" shrinkToFit="1"/>
    </xf>
    <xf numFmtId="4" fontId="17" fillId="0" borderId="29" xfId="9" applyNumberFormat="1" applyFont="1" applyBorder="1" applyAlignment="1">
      <alignment vertical="top" shrinkToFit="1"/>
    </xf>
    <xf numFmtId="0" fontId="17" fillId="0" borderId="30" xfId="9" applyFont="1" applyBorder="1" applyAlignment="1">
      <alignment vertical="top"/>
    </xf>
    <xf numFmtId="49" fontId="17" fillId="0" borderId="31" xfId="9" applyNumberFormat="1" applyFont="1" applyBorder="1" applyAlignment="1">
      <alignment vertical="top"/>
    </xf>
    <xf numFmtId="0" fontId="17" fillId="0" borderId="31" xfId="9" applyFont="1" applyBorder="1" applyAlignment="1">
      <alignment horizontal="center" vertical="top" shrinkToFit="1"/>
    </xf>
    <xf numFmtId="164" fontId="17" fillId="0" borderId="31" xfId="9" applyNumberFormat="1" applyFont="1" applyBorder="1" applyAlignment="1">
      <alignment vertical="top" shrinkToFit="1"/>
    </xf>
    <xf numFmtId="4" fontId="17" fillId="3" borderId="31" xfId="9" applyNumberFormat="1" applyFont="1" applyFill="1" applyBorder="1" applyAlignment="1" applyProtection="1">
      <alignment vertical="top" shrinkToFit="1"/>
      <protection locked="0"/>
    </xf>
    <xf numFmtId="4" fontId="17" fillId="0" borderId="31" xfId="9" applyNumberFormat="1" applyFont="1" applyBorder="1" applyAlignment="1">
      <alignment vertical="top" shrinkToFit="1"/>
    </xf>
    <xf numFmtId="4" fontId="17" fillId="0" borderId="32" xfId="9" applyNumberFormat="1" applyFont="1" applyBorder="1" applyAlignment="1">
      <alignment vertical="top" shrinkToFit="1"/>
    </xf>
    <xf numFmtId="4" fontId="9" fillId="2" borderId="21" xfId="9" applyNumberFormat="1" applyFont="1" applyFill="1" applyBorder="1" applyAlignment="1">
      <alignment vertical="top"/>
    </xf>
    <xf numFmtId="49" fontId="9" fillId="2" borderId="18" xfId="9" applyNumberFormat="1" applyFont="1" applyFill="1" applyBorder="1" applyAlignment="1">
      <alignment horizontal="left" vertical="top" wrapText="1"/>
    </xf>
    <xf numFmtId="49" fontId="17" fillId="0" borderId="31" xfId="9" applyNumberFormat="1" applyFont="1" applyBorder="1" applyAlignment="1">
      <alignment horizontal="left" vertical="top" wrapText="1"/>
    </xf>
    <xf numFmtId="49" fontId="17" fillId="0" borderId="28" xfId="9" applyNumberFormat="1" applyFont="1" applyBorder="1" applyAlignment="1">
      <alignment horizontal="left" vertical="top" wrapText="1"/>
    </xf>
    <xf numFmtId="49" fontId="1" fillId="0" borderId="0" xfId="9" applyNumberFormat="1" applyAlignment="1">
      <alignment horizontal="left" vertical="top" wrapText="1"/>
    </xf>
    <xf numFmtId="49" fontId="9" fillId="2" borderId="12" xfId="9" applyNumberFormat="1" applyFont="1" applyFill="1" applyBorder="1" applyAlignment="1">
      <alignment horizontal="left" vertical="top" wrapText="1"/>
    </xf>
    <xf numFmtId="0" fontId="1" fillId="4" borderId="15" xfId="9" applyFill="1" applyBorder="1"/>
    <xf numFmtId="0" fontId="1" fillId="4" borderId="20" xfId="9" applyFill="1" applyBorder="1"/>
    <xf numFmtId="0" fontId="1" fillId="4" borderId="20" xfId="9" applyFill="1" applyBorder="1" applyAlignment="1">
      <alignment horizontal="center"/>
    </xf>
    <xf numFmtId="49" fontId="1" fillId="4" borderId="20" xfId="9" applyNumberFormat="1" applyFill="1" applyBorder="1"/>
    <xf numFmtId="0" fontId="1" fillId="4" borderId="20" xfId="9" applyFill="1" applyBorder="1" applyAlignment="1">
      <alignment wrapText="1"/>
    </xf>
    <xf numFmtId="49" fontId="1" fillId="0" borderId="12" xfId="9" applyNumberFormat="1" applyBorder="1" applyAlignment="1">
      <alignment vertical="center"/>
    </xf>
    <xf numFmtId="0" fontId="1" fillId="0" borderId="20" xfId="9" applyFont="1" applyBorder="1" applyAlignment="1">
      <alignment vertical="center"/>
    </xf>
    <xf numFmtId="0" fontId="1" fillId="2" borderId="20" xfId="9" applyFont="1" applyFill="1" applyBorder="1" applyAlignment="1">
      <alignment vertical="center"/>
    </xf>
    <xf numFmtId="49" fontId="1" fillId="2" borderId="12" xfId="9" applyNumberFormat="1" applyFill="1" applyBorder="1" applyAlignment="1">
      <alignment vertical="center"/>
    </xf>
    <xf numFmtId="4" fontId="17" fillId="0" borderId="31" xfId="9" applyNumberFormat="1" applyFont="1" applyBorder="1" applyAlignment="1">
      <alignment vertical="top" shrinkToFit="1"/>
    </xf>
    <xf numFmtId="0" fontId="10" fillId="2" borderId="1" xfId="0" applyFont="1" applyFill="1" applyBorder="1" applyAlignment="1">
      <alignment horizontal="left" vertical="center" indent="1"/>
    </xf>
    <xf numFmtId="0" fontId="0" fillId="2" borderId="0" xfId="0" applyFill="1" applyBorder="1"/>
    <xf numFmtId="49" fontId="7" fillId="2" borderId="0" xfId="0" applyNumberFormat="1" applyFont="1" applyFill="1" applyBorder="1" applyAlignment="1">
      <alignment horizontal="left" vertical="center"/>
    </xf>
    <xf numFmtId="0" fontId="0" fillId="2" borderId="1" xfId="0" applyFont="1" applyFill="1" applyBorder="1" applyAlignment="1">
      <alignment horizontal="left" vertical="center" indent="1"/>
    </xf>
    <xf numFmtId="49" fontId="9" fillId="2" borderId="0" xfId="0" applyNumberFormat="1" applyFont="1" applyFill="1" applyBorder="1" applyAlignment="1">
      <alignment horizontal="left" vertical="center"/>
    </xf>
    <xf numFmtId="0" fontId="0" fillId="2" borderId="9" xfId="0" applyFont="1" applyFill="1" applyBorder="1" applyAlignment="1">
      <alignment horizontal="left" vertical="center" indent="1"/>
    </xf>
    <xf numFmtId="0" fontId="0" fillId="2" borderId="6" xfId="0" applyFont="1" applyFill="1" applyBorder="1"/>
    <xf numFmtId="49" fontId="9" fillId="2" borderId="6" xfId="0" applyNumberFormat="1" applyFont="1" applyFill="1" applyBorder="1" applyAlignment="1">
      <alignment horizontal="left" vertical="center"/>
    </xf>
    <xf numFmtId="0" fontId="0" fillId="0" borderId="1" xfId="0" applyFont="1" applyBorder="1" applyAlignment="1">
      <alignment horizontal="left" vertical="center" indent="1"/>
    </xf>
    <xf numFmtId="0" fontId="0" fillId="0" borderId="0" xfId="0" applyBorder="1"/>
    <xf numFmtId="0" fontId="9" fillId="0" borderId="0" xfId="0" applyFont="1" applyBorder="1" applyAlignment="1">
      <alignment horizontal="left" vertical="center"/>
    </xf>
    <xf numFmtId="0" fontId="9" fillId="0" borderId="0" xfId="0" applyFont="1" applyBorder="1" applyAlignment="1">
      <alignment vertical="center"/>
    </xf>
    <xf numFmtId="0" fontId="0" fillId="0" borderId="0" xfId="0" applyFont="1" applyBorder="1" applyAlignment="1">
      <alignment horizontal="right" vertical="center"/>
    </xf>
    <xf numFmtId="0" fontId="0" fillId="0" borderId="2" xfId="0" applyBorder="1" applyAlignment="1"/>
    <xf numFmtId="0" fontId="9" fillId="0" borderId="1" xfId="0" applyFont="1" applyBorder="1" applyAlignment="1">
      <alignment horizontal="left" vertical="center" indent="1"/>
    </xf>
    <xf numFmtId="0" fontId="9" fillId="0" borderId="9" xfId="0" applyFont="1" applyBorder="1" applyAlignment="1">
      <alignment horizontal="left" vertical="center" indent="1"/>
    </xf>
    <xf numFmtId="0" fontId="9" fillId="0" borderId="6" xfId="0" applyFont="1" applyBorder="1" applyAlignment="1">
      <alignment horizontal="right" vertical="center"/>
    </xf>
    <xf numFmtId="0" fontId="9" fillId="0" borderId="6" xfId="0" applyFont="1" applyBorder="1" applyAlignment="1">
      <alignment horizontal="left" vertical="center"/>
    </xf>
    <xf numFmtId="0" fontId="9" fillId="0" borderId="6" xfId="0" applyFont="1" applyBorder="1" applyAlignment="1">
      <alignment vertical="center"/>
    </xf>
    <xf numFmtId="0" fontId="0" fillId="0" borderId="6" xfId="0" applyFont="1" applyBorder="1" applyAlignment="1">
      <alignment vertical="center"/>
    </xf>
    <xf numFmtId="0" fontId="0" fillId="0" borderId="8" xfId="0" applyBorder="1" applyAlignment="1"/>
    <xf numFmtId="0" fontId="9" fillId="0" borderId="0" xfId="0" applyFont="1" applyFill="1" applyBorder="1" applyAlignment="1">
      <alignment horizontal="left" vertical="center"/>
    </xf>
    <xf numFmtId="0" fontId="0" fillId="0" borderId="0" xfId="0" applyBorder="1" applyAlignment="1"/>
    <xf numFmtId="0" fontId="0" fillId="0" borderId="1" xfId="0" applyBorder="1"/>
    <xf numFmtId="0" fontId="0" fillId="0" borderId="9" xfId="0" applyBorder="1" applyAlignment="1">
      <alignment horizontal="left" indent="1"/>
    </xf>
    <xf numFmtId="0" fontId="9" fillId="0" borderId="6" xfId="0" applyFont="1" applyFill="1" applyBorder="1" applyAlignment="1">
      <alignment horizontal="left" vertical="center"/>
    </xf>
    <xf numFmtId="0" fontId="0" fillId="0" borderId="6" xfId="0" applyBorder="1" applyAlignment="1">
      <alignment vertical="center"/>
    </xf>
    <xf numFmtId="0" fontId="0" fillId="0" borderId="6" xfId="0" applyBorder="1" applyAlignment="1"/>
    <xf numFmtId="0" fontId="0" fillId="0" borderId="6" xfId="0" applyBorder="1" applyAlignment="1">
      <alignment horizontal="right"/>
    </xf>
    <xf numFmtId="0" fontId="9" fillId="3" borderId="0" xfId="0" applyFont="1" applyFill="1" applyBorder="1" applyAlignment="1" applyProtection="1">
      <alignment horizontal="left" vertical="center"/>
      <protection locked="0"/>
    </xf>
    <xf numFmtId="0" fontId="9" fillId="3" borderId="6" xfId="0" applyFont="1" applyFill="1" applyBorder="1" applyAlignment="1" applyProtection="1">
      <alignment horizontal="right" vertical="center"/>
      <protection locked="0"/>
    </xf>
    <xf numFmtId="0" fontId="0" fillId="0" borderId="6" xfId="0" applyFont="1" applyBorder="1" applyAlignment="1">
      <alignment horizontal="right" vertical="center"/>
    </xf>
    <xf numFmtId="0" fontId="0" fillId="0" borderId="17" xfId="0" applyFont="1" applyBorder="1" applyAlignment="1">
      <alignment horizontal="left" vertical="top" indent="1"/>
    </xf>
    <xf numFmtId="0" fontId="0" fillId="0" borderId="18" xfId="0" applyBorder="1" applyAlignment="1">
      <alignment vertical="top"/>
    </xf>
    <xf numFmtId="0" fontId="9" fillId="0" borderId="18" xfId="0" applyFont="1" applyFill="1" applyBorder="1" applyAlignment="1">
      <alignment horizontal="left" vertical="top"/>
    </xf>
    <xf numFmtId="0" fontId="9" fillId="0" borderId="18" xfId="0" applyFont="1" applyBorder="1" applyAlignment="1">
      <alignment vertical="center"/>
    </xf>
    <xf numFmtId="0" fontId="0" fillId="0" borderId="18" xfId="0" applyFont="1" applyBorder="1" applyAlignment="1">
      <alignment horizontal="right" vertical="center"/>
    </xf>
    <xf numFmtId="0" fontId="0" fillId="0" borderId="19" xfId="0" applyBorder="1" applyAlignment="1"/>
    <xf numFmtId="0" fontId="0" fillId="0" borderId="6" xfId="0" applyBorder="1" applyAlignment="1">
      <alignment horizontal="left"/>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0" fontId="9" fillId="0" borderId="14" xfId="0" applyFont="1" applyBorder="1" applyAlignment="1">
      <alignment horizontal="left" vertical="center" indent="1"/>
    </xf>
    <xf numFmtId="0" fontId="9" fillId="0" borderId="12" xfId="0" applyFont="1" applyBorder="1" applyAlignment="1">
      <alignment horizontal="left" vertical="center"/>
    </xf>
    <xf numFmtId="0" fontId="9" fillId="0" borderId="12" xfId="0" applyFont="1" applyBorder="1"/>
    <xf numFmtId="0" fontId="0" fillId="0" borderId="14" xfId="0" applyBorder="1" applyAlignment="1">
      <alignment horizontal="left" indent="1"/>
    </xf>
    <xf numFmtId="1" fontId="9" fillId="0" borderId="12" xfId="0" applyNumberFormat="1" applyFont="1" applyBorder="1" applyAlignment="1">
      <alignment horizontal="right" vertical="center"/>
    </xf>
    <xf numFmtId="0" fontId="0" fillId="0" borderId="12" xfId="0" applyBorder="1" applyAlignment="1">
      <alignment horizontal="left" vertical="center" indent="1"/>
    </xf>
    <xf numFmtId="0" fontId="9" fillId="0" borderId="12" xfId="0" applyFont="1" applyBorder="1" applyAlignment="1">
      <alignment vertical="center"/>
    </xf>
    <xf numFmtId="49" fontId="0" fillId="0" borderId="16" xfId="0" applyNumberFormat="1" applyFont="1" applyBorder="1" applyAlignment="1">
      <alignment horizontal="left" vertical="center"/>
    </xf>
    <xf numFmtId="1" fontId="9" fillId="0" borderId="15" xfId="0" applyNumberFormat="1" applyFont="1" applyBorder="1" applyAlignment="1">
      <alignment horizontal="right" vertical="center"/>
    </xf>
    <xf numFmtId="0" fontId="0" fillId="0" borderId="9" xfId="0" applyBorder="1" applyAlignment="1">
      <alignment horizontal="left" vertical="center" indent="1"/>
    </xf>
    <xf numFmtId="0" fontId="0" fillId="0" borderId="6" xfId="0" applyBorder="1" applyAlignment="1">
      <alignment horizontal="left" vertical="center"/>
    </xf>
    <xf numFmtId="0" fontId="0" fillId="0" borderId="6" xfId="0" applyBorder="1"/>
    <xf numFmtId="1" fontId="9" fillId="0" borderId="10" xfId="0" applyNumberFormat="1" applyFont="1" applyBorder="1" applyAlignment="1">
      <alignment horizontal="right" vertical="center"/>
    </xf>
    <xf numFmtId="0" fontId="0" fillId="0" borderId="6" xfId="0" applyBorder="1" applyAlignment="1">
      <alignment horizontal="left" vertical="center" indent="1"/>
    </xf>
    <xf numFmtId="49" fontId="0" fillId="0" borderId="8" xfId="0" applyNumberFormat="1" applyFont="1" applyBorder="1" applyAlignment="1">
      <alignment horizontal="left" vertical="center"/>
    </xf>
    <xf numFmtId="0" fontId="0" fillId="0" borderId="1" xfId="0" applyBorder="1" applyAlignment="1">
      <alignment horizontal="left" vertical="center" indent="1"/>
    </xf>
    <xf numFmtId="0" fontId="0" fillId="0" borderId="0" xfId="0" applyBorder="1" applyAlignment="1">
      <alignment horizontal="left" vertical="center"/>
    </xf>
    <xf numFmtId="1" fontId="0" fillId="0" borderId="0" xfId="0" applyNumberFormat="1" applyBorder="1" applyAlignment="1">
      <alignment horizontal="left" vertical="center"/>
    </xf>
    <xf numFmtId="4" fontId="0" fillId="0" borderId="0" xfId="0" applyNumberFormat="1" applyBorder="1" applyAlignment="1">
      <alignment horizontal="left" vertical="center"/>
    </xf>
    <xf numFmtId="49" fontId="0" fillId="0" borderId="2" xfId="0" applyNumberFormat="1" applyFont="1" applyBorder="1" applyAlignment="1">
      <alignment horizontal="left" vertical="center"/>
    </xf>
    <xf numFmtId="0" fontId="5" fillId="2" borderId="11" xfId="0" applyFont="1" applyFill="1" applyBorder="1" applyAlignment="1">
      <alignment horizontal="left" vertical="center" indent="1"/>
    </xf>
    <xf numFmtId="0" fontId="6" fillId="2" borderId="7" xfId="0" applyFont="1" applyFill="1" applyBorder="1" applyAlignment="1">
      <alignment horizontal="left" vertical="center"/>
    </xf>
    <xf numFmtId="0" fontId="0" fillId="2" borderId="7" xfId="0" applyFill="1" applyBorder="1" applyAlignment="1">
      <alignment horizontal="left" vertical="center"/>
    </xf>
    <xf numFmtId="4" fontId="5" fillId="2" borderId="7" xfId="0" applyNumberFormat="1" applyFont="1" applyFill="1" applyBorder="1" applyAlignment="1">
      <alignment horizontal="left" vertical="center"/>
    </xf>
    <xf numFmtId="49" fontId="0" fillId="2" borderId="13" xfId="0" applyNumberFormat="1" applyFill="1" applyBorder="1" applyAlignment="1">
      <alignment horizontal="left" vertical="center"/>
    </xf>
    <xf numFmtId="0" fontId="0" fillId="2" borderId="7" xfId="0" applyFill="1" applyBorder="1"/>
    <xf numFmtId="49" fontId="9" fillId="2" borderId="13" xfId="0" applyNumberFormat="1" applyFont="1" applyFill="1" applyBorder="1" applyAlignment="1">
      <alignment horizontal="left" vertical="center"/>
    </xf>
    <xf numFmtId="0" fontId="0" fillId="0" borderId="2" xfId="0" applyBorder="1" applyAlignment="1">
      <alignment horizontal="right"/>
    </xf>
    <xf numFmtId="0" fontId="0" fillId="0" borderId="1" xfId="0" applyBorder="1" applyAlignment="1">
      <alignment horizontal="right"/>
    </xf>
    <xf numFmtId="0" fontId="0" fillId="0" borderId="0" xfId="0" applyBorder="1" applyAlignment="1">
      <alignment horizontal="center" vertical="center"/>
    </xf>
    <xf numFmtId="0" fontId="9" fillId="0" borderId="6" xfId="0" applyFont="1" applyBorder="1" applyAlignment="1">
      <alignment vertical="top"/>
    </xf>
    <xf numFmtId="14" fontId="9" fillId="0" borderId="6" xfId="0" applyNumberFormat="1" applyFont="1" applyBorder="1" applyAlignment="1">
      <alignment horizontal="center" vertical="top"/>
    </xf>
    <xf numFmtId="0" fontId="9" fillId="0" borderId="1" xfId="0" applyFont="1" applyBorder="1"/>
    <xf numFmtId="0" fontId="9" fillId="0" borderId="0" xfId="0" applyFont="1" applyBorder="1"/>
    <xf numFmtId="0" fontId="9" fillId="0" borderId="6" xfId="0" applyFont="1" applyBorder="1"/>
    <xf numFmtId="0" fontId="9" fillId="0" borderId="6" xfId="0" applyFont="1" applyBorder="1" applyAlignment="1"/>
    <xf numFmtId="0" fontId="9" fillId="0" borderId="2" xfId="0" applyFont="1" applyBorder="1" applyAlignment="1">
      <alignment horizontal="right"/>
    </xf>
    <xf numFmtId="0" fontId="0" fillId="0" borderId="0" xfId="0" applyBorder="1" applyAlignment="1">
      <alignment horizontal="center"/>
    </xf>
    <xf numFmtId="0" fontId="0" fillId="0" borderId="3" xfId="0" applyBorder="1"/>
    <xf numFmtId="0" fontId="0" fillId="0" borderId="4" xfId="0" applyBorder="1"/>
    <xf numFmtId="0" fontId="0" fillId="0" borderId="4" xfId="0" applyBorder="1" applyAlignment="1"/>
    <xf numFmtId="0" fontId="0" fillId="0" borderId="5" xfId="0" applyBorder="1" applyAlignment="1">
      <alignment horizontal="right"/>
    </xf>
    <xf numFmtId="0" fontId="5"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shrinkToFit="1"/>
    </xf>
    <xf numFmtId="3" fontId="8" fillId="4" borderId="15" xfId="0" applyNumberFormat="1" applyFont="1" applyFill="1" applyBorder="1" applyAlignment="1">
      <alignment vertical="center"/>
    </xf>
    <xf numFmtId="3" fontId="8" fillId="4" borderId="12" xfId="0" applyNumberFormat="1" applyFont="1" applyFill="1" applyBorder="1" applyAlignment="1">
      <alignment vertical="center"/>
    </xf>
    <xf numFmtId="3" fontId="8" fillId="4" borderId="12" xfId="0" applyNumberFormat="1" applyFont="1" applyFill="1" applyBorder="1" applyAlignment="1">
      <alignment vertical="center" wrapText="1"/>
    </xf>
    <xf numFmtId="3" fontId="11" fillId="4" borderId="20" xfId="0" applyNumberFormat="1" applyFont="1" applyFill="1" applyBorder="1" applyAlignment="1">
      <alignment horizontal="center" vertical="center" wrapText="1" shrinkToFit="1"/>
    </xf>
    <xf numFmtId="3" fontId="8" fillId="4" borderId="20" xfId="0" applyNumberFormat="1" applyFont="1" applyFill="1" applyBorder="1" applyAlignment="1">
      <alignment horizontal="center" vertical="center" wrapText="1" shrinkToFit="1"/>
    </xf>
    <xf numFmtId="3" fontId="8" fillId="4" borderId="20" xfId="0" applyNumberFormat="1" applyFont="1" applyFill="1" applyBorder="1" applyAlignment="1">
      <alignment horizontal="center" vertical="center" wrapText="1"/>
    </xf>
    <xf numFmtId="3" fontId="0" fillId="0" borderId="15" xfId="0" applyNumberFormat="1" applyBorder="1" applyAlignment="1">
      <alignment vertical="center"/>
    </xf>
    <xf numFmtId="3" fontId="4" fillId="0" borderId="20" xfId="0" applyNumberFormat="1" applyFont="1" applyBorder="1" applyAlignment="1">
      <alignment horizontal="right" vertical="center" wrapText="1" shrinkToFit="1"/>
    </xf>
    <xf numFmtId="3" fontId="4" fillId="0" borderId="20" xfId="0" applyNumberFormat="1" applyFont="1" applyBorder="1" applyAlignment="1">
      <alignment horizontal="right" vertical="center" shrinkToFit="1"/>
    </xf>
    <xf numFmtId="3" fontId="0" fillId="0" borderId="20" xfId="0" applyNumberFormat="1" applyBorder="1" applyAlignment="1">
      <alignment vertical="center" shrinkToFit="1"/>
    </xf>
    <xf numFmtId="3" fontId="0" fillId="0" borderId="20" xfId="0" applyNumberFormat="1" applyBorder="1" applyAlignment="1">
      <alignment vertical="center"/>
    </xf>
    <xf numFmtId="3" fontId="9" fillId="0" borderId="15" xfId="0" applyNumberFormat="1" applyFont="1" applyBorder="1" applyAlignment="1">
      <alignment vertical="center"/>
    </xf>
    <xf numFmtId="3" fontId="9" fillId="0" borderId="20" xfId="0" applyNumberFormat="1" applyFont="1" applyBorder="1" applyAlignment="1">
      <alignment vertical="center" wrapText="1" shrinkToFit="1"/>
    </xf>
    <xf numFmtId="3" fontId="9" fillId="0" borderId="20" xfId="0" applyNumberFormat="1" applyFont="1" applyBorder="1" applyAlignment="1">
      <alignment vertical="center" shrinkToFit="1"/>
    </xf>
    <xf numFmtId="3" fontId="9" fillId="0" borderId="20" xfId="0" applyNumberFormat="1" applyFont="1" applyBorder="1" applyAlignment="1">
      <alignment vertical="center"/>
    </xf>
    <xf numFmtId="3" fontId="0" fillId="0" borderId="15" xfId="0" applyNumberFormat="1" applyBorder="1" applyAlignment="1">
      <alignment horizontal="left" vertical="center"/>
    </xf>
    <xf numFmtId="3" fontId="0" fillId="0" borderId="20" xfId="0" applyNumberFormat="1" applyBorder="1" applyAlignment="1">
      <alignment vertical="center" wrapText="1" shrinkToFit="1"/>
    </xf>
    <xf numFmtId="3" fontId="0" fillId="2" borderId="20" xfId="0" applyNumberFormat="1" applyFill="1" applyBorder="1" applyAlignment="1">
      <alignment vertical="center" wrapText="1" shrinkToFit="1"/>
    </xf>
    <xf numFmtId="0" fontId="0" fillId="0" borderId="0" xfId="0" applyAlignment="1"/>
    <xf numFmtId="0" fontId="7" fillId="0" borderId="0" xfId="0" applyFont="1"/>
    <xf numFmtId="0" fontId="16" fillId="4" borderId="15"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20" xfId="0" applyFont="1" applyFill="1" applyBorder="1" applyAlignment="1">
      <alignment horizontal="center" vertical="center" wrapText="1"/>
    </xf>
    <xf numFmtId="49" fontId="8" fillId="0" borderId="15" xfId="0" applyNumberFormat="1" applyFont="1" applyBorder="1" applyAlignment="1">
      <alignment vertical="center"/>
    </xf>
    <xf numFmtId="4" fontId="8" fillId="0" borderId="20" xfId="0" applyNumberFormat="1" applyFont="1" applyBorder="1" applyAlignment="1">
      <alignment horizontal="center" vertical="center"/>
    </xf>
    <xf numFmtId="4" fontId="8" fillId="0" borderId="20" xfId="0" applyNumberFormat="1" applyFont="1" applyBorder="1" applyAlignment="1">
      <alignment vertical="center"/>
    </xf>
    <xf numFmtId="3" fontId="8" fillId="0" borderId="20" xfId="0" applyNumberFormat="1" applyFont="1" applyBorder="1" applyAlignment="1">
      <alignment vertical="center"/>
    </xf>
    <xf numFmtId="0" fontId="8" fillId="2" borderId="15" xfId="0" applyFont="1" applyFill="1" applyBorder="1" applyAlignment="1">
      <alignment vertical="center"/>
    </xf>
    <xf numFmtId="0" fontId="8" fillId="2" borderId="12" xfId="0" applyFont="1" applyFill="1" applyBorder="1" applyAlignment="1">
      <alignment vertical="center"/>
    </xf>
    <xf numFmtId="4" fontId="8" fillId="2" borderId="20" xfId="0" applyNumberFormat="1" applyFont="1" applyFill="1" applyBorder="1" applyAlignment="1">
      <alignment horizontal="center" vertical="center"/>
    </xf>
    <xf numFmtId="4" fontId="8" fillId="2" borderId="20" xfId="0" applyNumberFormat="1" applyFont="1" applyFill="1" applyBorder="1" applyAlignment="1">
      <alignment vertical="center"/>
    </xf>
    <xf numFmtId="3" fontId="8" fillId="2" borderId="20" xfId="0" applyNumberFormat="1" applyFont="1" applyFill="1" applyBorder="1" applyAlignment="1">
      <alignment vertical="center"/>
    </xf>
    <xf numFmtId="0" fontId="17" fillId="0" borderId="20" xfId="6" applyFont="1" applyBorder="1" applyAlignment="1">
      <alignment vertical="top"/>
    </xf>
    <xf numFmtId="49" fontId="17" fillId="0" borderId="20" xfId="6" applyNumberFormat="1" applyFont="1" applyBorder="1" applyAlignment="1">
      <alignment vertical="top"/>
    </xf>
    <xf numFmtId="49" fontId="17" fillId="0" borderId="20" xfId="6" applyNumberFormat="1" applyFont="1" applyBorder="1" applyAlignment="1">
      <alignment horizontal="left" vertical="top" wrapText="1"/>
    </xf>
    <xf numFmtId="0" fontId="17" fillId="0" borderId="20" xfId="6" applyFont="1" applyBorder="1" applyAlignment="1">
      <alignment horizontal="center" vertical="top" shrinkToFit="1"/>
    </xf>
    <xf numFmtId="164" fontId="17" fillId="0" borderId="20" xfId="6" applyNumberFormat="1" applyFont="1" applyBorder="1" applyAlignment="1">
      <alignment vertical="top" shrinkToFit="1"/>
    </xf>
    <xf numFmtId="4" fontId="17" fillId="3" borderId="20" xfId="6" applyNumberFormat="1" applyFont="1" applyFill="1" applyBorder="1" applyAlignment="1" applyProtection="1">
      <alignment vertical="top" shrinkToFit="1"/>
      <protection locked="0"/>
    </xf>
    <xf numFmtId="4" fontId="17" fillId="0" borderId="20" xfId="6" applyNumberFormat="1" applyFont="1" applyBorder="1" applyAlignment="1">
      <alignment vertical="top" shrinkToFit="1"/>
    </xf>
    <xf numFmtId="0" fontId="17" fillId="0" borderId="18" xfId="9" applyNumberFormat="1" applyFont="1" applyBorder="1" applyAlignment="1">
      <alignment horizontal="left" vertical="top" wrapText="1"/>
    </xf>
    <xf numFmtId="0" fontId="17" fillId="0" borderId="18" xfId="9" applyNumberFormat="1" applyFont="1" applyBorder="1" applyAlignment="1">
      <alignment vertical="top" wrapText="1"/>
    </xf>
    <xf numFmtId="0" fontId="7" fillId="0" borderId="0" xfId="9" applyFont="1" applyAlignment="1">
      <alignment horizontal="center"/>
    </xf>
    <xf numFmtId="49" fontId="1" fillId="2" borderId="12" xfId="9" applyNumberFormat="1" applyFill="1" applyBorder="1" applyAlignment="1">
      <alignment vertical="center"/>
    </xf>
    <xf numFmtId="0" fontId="1" fillId="2" borderId="12" xfId="9" applyFill="1" applyBorder="1" applyAlignment="1">
      <alignment vertical="center"/>
    </xf>
    <xf numFmtId="0" fontId="1" fillId="2" borderId="21" xfId="9" applyFill="1" applyBorder="1" applyAlignment="1">
      <alignment vertical="center"/>
    </xf>
    <xf numFmtId="49" fontId="7" fillId="2" borderId="18" xfId="0" applyNumberFormat="1" applyFont="1" applyFill="1" applyBorder="1" applyAlignment="1">
      <alignment horizontal="left" vertical="center" wrapText="1"/>
    </xf>
    <xf numFmtId="0" fontId="0" fillId="2" borderId="18" xfId="0" applyFill="1" applyBorder="1" applyAlignment="1">
      <alignment wrapText="1"/>
    </xf>
    <xf numFmtId="0" fontId="0" fillId="2" borderId="19" xfId="0" applyFill="1" applyBorder="1" applyAlignment="1">
      <alignment wrapText="1"/>
    </xf>
    <xf numFmtId="49" fontId="9" fillId="2" borderId="0" xfId="0" applyNumberFormat="1" applyFont="1" applyFill="1" applyBorder="1" applyAlignment="1">
      <alignment horizontal="left" vertical="center" wrapText="1"/>
    </xf>
    <xf numFmtId="0" fontId="0" fillId="2" borderId="0" xfId="0" applyFill="1" applyAlignment="1">
      <alignment wrapText="1"/>
    </xf>
    <xf numFmtId="0" fontId="0" fillId="2" borderId="2" xfId="0" applyFill="1" applyBorder="1" applyAlignment="1">
      <alignment wrapText="1"/>
    </xf>
    <xf numFmtId="0" fontId="17" fillId="0" borderId="18" xfId="6" applyNumberFormat="1" applyFont="1" applyBorder="1" applyAlignment="1">
      <alignment horizontal="left" vertical="top" wrapText="1"/>
    </xf>
    <xf numFmtId="0" fontId="17" fillId="0" borderId="18" xfId="6" applyNumberFormat="1" applyFont="1" applyBorder="1" applyAlignment="1">
      <alignment vertical="top" wrapText="1"/>
    </xf>
    <xf numFmtId="0" fontId="17" fillId="0" borderId="18" xfId="5" applyNumberFormat="1" applyFont="1" applyBorder="1" applyAlignment="1">
      <alignment horizontal="left" vertical="top" wrapText="1"/>
    </xf>
    <xf numFmtId="0" fontId="17" fillId="0" borderId="18" xfId="5" applyNumberFormat="1" applyFont="1" applyBorder="1" applyAlignment="1">
      <alignment vertical="top" wrapText="1"/>
    </xf>
    <xf numFmtId="0" fontId="17" fillId="0" borderId="0" xfId="5" applyNumberFormat="1" applyFont="1" applyBorder="1" applyAlignment="1">
      <alignment horizontal="left" vertical="top" wrapText="1"/>
    </xf>
    <xf numFmtId="0" fontId="17" fillId="0" borderId="0" xfId="5" applyNumberFormat="1" applyFont="1" applyBorder="1" applyAlignment="1">
      <alignment vertical="top" wrapText="1"/>
    </xf>
    <xf numFmtId="0" fontId="17" fillId="0" borderId="18" xfId="1" applyNumberFormat="1" applyFont="1" applyBorder="1" applyAlignment="1">
      <alignment horizontal="left" vertical="top" wrapText="1"/>
    </xf>
    <xf numFmtId="0" fontId="17" fillId="0" borderId="18" xfId="1" applyNumberFormat="1" applyFont="1" applyBorder="1" applyAlignment="1">
      <alignment vertical="top" wrapText="1"/>
    </xf>
    <xf numFmtId="0" fontId="17" fillId="0" borderId="18" xfId="3" applyNumberFormat="1" applyFont="1" applyBorder="1" applyAlignment="1">
      <alignment horizontal="left" vertical="top" wrapText="1"/>
    </xf>
    <xf numFmtId="0" fontId="17" fillId="0" borderId="18" xfId="3" applyNumberFormat="1" applyFont="1" applyBorder="1" applyAlignment="1">
      <alignment vertical="top" wrapText="1"/>
    </xf>
    <xf numFmtId="49" fontId="8" fillId="0" borderId="15" xfId="0" applyNumberFormat="1" applyFont="1" applyBorder="1" applyAlignment="1">
      <alignment vertical="center" wrapText="1"/>
    </xf>
    <xf numFmtId="49" fontId="8" fillId="0" borderId="12" xfId="0" applyNumberFormat="1" applyFont="1" applyBorder="1" applyAlignment="1">
      <alignment vertical="center" wrapText="1"/>
    </xf>
    <xf numFmtId="4" fontId="12" fillId="0" borderId="10" xfId="0" applyNumberFormat="1" applyFont="1" applyBorder="1" applyAlignment="1">
      <alignment horizontal="right" vertical="center"/>
    </xf>
    <xf numFmtId="4" fontId="12" fillId="0" borderId="6" xfId="0" applyNumberFormat="1" applyFont="1" applyBorder="1" applyAlignment="1">
      <alignment horizontal="right" vertical="center"/>
    </xf>
    <xf numFmtId="4" fontId="12" fillId="0" borderId="18" xfId="0" applyNumberFormat="1" applyFont="1" applyBorder="1" applyAlignment="1">
      <alignment horizontal="right" vertical="center"/>
    </xf>
    <xf numFmtId="4" fontId="13" fillId="2" borderId="7" xfId="0" applyNumberFormat="1" applyFont="1" applyFill="1" applyBorder="1" applyAlignment="1">
      <alignment horizontal="right" vertical="center"/>
    </xf>
    <xf numFmtId="2" fontId="13" fillId="2" borderId="7" xfId="0" applyNumberFormat="1" applyFont="1" applyFill="1" applyBorder="1" applyAlignment="1">
      <alignment horizontal="right" vertical="center"/>
    </xf>
    <xf numFmtId="0" fontId="9" fillId="0" borderId="1" xfId="0" applyFont="1" applyBorder="1" applyAlignment="1">
      <alignment horizontal="center"/>
    </xf>
    <xf numFmtId="0" fontId="9" fillId="0" borderId="0" xfId="0" applyFont="1" applyBorder="1" applyAlignment="1">
      <alignment horizontal="center"/>
    </xf>
    <xf numFmtId="0" fontId="9" fillId="0" borderId="2" xfId="0" applyFont="1" applyBorder="1" applyAlignment="1">
      <alignment horizontal="center"/>
    </xf>
    <xf numFmtId="0" fontId="0" fillId="0" borderId="18" xfId="0" applyBorder="1" applyAlignment="1">
      <alignment horizontal="center"/>
    </xf>
    <xf numFmtId="3" fontId="0" fillId="0" borderId="12" xfId="0" applyNumberFormat="1" applyBorder="1" applyAlignment="1">
      <alignment vertical="center"/>
    </xf>
    <xf numFmtId="3" fontId="0" fillId="0" borderId="12" xfId="0" applyNumberFormat="1" applyBorder="1" applyAlignment="1">
      <alignment vertical="center" wrapText="1"/>
    </xf>
    <xf numFmtId="3" fontId="9" fillId="0" borderId="12" xfId="0" applyNumberFormat="1" applyFont="1" applyBorder="1" applyAlignment="1">
      <alignment vertical="center"/>
    </xf>
    <xf numFmtId="3" fontId="9" fillId="0" borderId="12" xfId="0" applyNumberFormat="1" applyFont="1" applyBorder="1" applyAlignment="1">
      <alignment vertical="center" wrapText="1"/>
    </xf>
    <xf numFmtId="3" fontId="0" fillId="2" borderId="15" xfId="0" applyNumberFormat="1" applyFill="1" applyBorder="1" applyAlignment="1">
      <alignment vertical="center"/>
    </xf>
    <xf numFmtId="3" fontId="0" fillId="2" borderId="12" xfId="0" applyNumberFormat="1" applyFill="1" applyBorder="1" applyAlignment="1">
      <alignment vertical="center"/>
    </xf>
    <xf numFmtId="3" fontId="0" fillId="2" borderId="21" xfId="0" applyNumberFormat="1" applyFill="1" applyBorder="1" applyAlignment="1">
      <alignment vertical="center"/>
    </xf>
    <xf numFmtId="4" fontId="12" fillId="0" borderId="15" xfId="0" applyNumberFormat="1" applyFont="1" applyBorder="1" applyAlignment="1">
      <alignment vertical="center"/>
    </xf>
    <xf numFmtId="4" fontId="12" fillId="0" borderId="12" xfId="0" applyNumberFormat="1" applyFont="1" applyBorder="1" applyAlignment="1">
      <alignment vertical="center"/>
    </xf>
    <xf numFmtId="4" fontId="14" fillId="0" borderId="15" xfId="0" applyNumberFormat="1" applyFont="1" applyBorder="1" applyAlignment="1">
      <alignment horizontal="right" vertical="center" indent="1"/>
    </xf>
    <xf numFmtId="4" fontId="14" fillId="0" borderId="21" xfId="0" applyNumberFormat="1" applyFont="1" applyBorder="1" applyAlignment="1">
      <alignment horizontal="right" vertical="center" indent="1"/>
    </xf>
    <xf numFmtId="4" fontId="14" fillId="0" borderId="16" xfId="0" applyNumberFormat="1" applyFont="1" applyBorder="1" applyAlignment="1">
      <alignment horizontal="right" vertical="center" indent="1"/>
    </xf>
    <xf numFmtId="4" fontId="12" fillId="0" borderId="15" xfId="0" applyNumberFormat="1" applyFont="1" applyBorder="1" applyAlignment="1">
      <alignment horizontal="right" vertical="center" indent="1"/>
    </xf>
    <xf numFmtId="4" fontId="12" fillId="0" borderId="21" xfId="0" applyNumberFormat="1" applyFont="1" applyBorder="1" applyAlignment="1">
      <alignment horizontal="right" vertical="center" indent="1"/>
    </xf>
    <xf numFmtId="4" fontId="12" fillId="0" borderId="16" xfId="0" applyNumberFormat="1" applyFont="1" applyBorder="1" applyAlignment="1">
      <alignment horizontal="right" vertical="center" indent="1"/>
    </xf>
    <xf numFmtId="4" fontId="12" fillId="0" borderId="15" xfId="0" applyNumberFormat="1" applyFont="1" applyBorder="1" applyAlignment="1">
      <alignment horizontal="right" vertical="center"/>
    </xf>
    <xf numFmtId="4" fontId="12" fillId="0" borderId="12" xfId="0" applyNumberFormat="1" applyFont="1" applyBorder="1" applyAlignment="1">
      <alignment horizontal="right" vertical="center"/>
    </xf>
    <xf numFmtId="0" fontId="9" fillId="3" borderId="6" xfId="0" applyFont="1" applyFill="1" applyBorder="1" applyAlignment="1" applyProtection="1">
      <alignment horizontal="left" vertical="center"/>
      <protection locked="0"/>
    </xf>
    <xf numFmtId="1" fontId="0" fillId="0" borderId="6" xfId="0" applyNumberFormat="1" applyFont="1" applyBorder="1" applyAlignment="1">
      <alignment horizontal="right" indent="1"/>
    </xf>
    <xf numFmtId="0" fontId="0" fillId="0" borderId="6" xfId="0" applyFont="1" applyBorder="1" applyAlignment="1">
      <alignment horizontal="right" indent="1"/>
    </xf>
    <xf numFmtId="0" fontId="0" fillId="0" borderId="8" xfId="0" applyFont="1" applyBorder="1" applyAlignment="1">
      <alignment horizontal="right" indent="1"/>
    </xf>
    <xf numFmtId="0" fontId="9" fillId="3" borderId="0" xfId="0" applyFont="1" applyFill="1" applyBorder="1" applyAlignment="1" applyProtection="1">
      <alignment horizontal="left" vertical="center"/>
      <protection locked="0"/>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49" fontId="9" fillId="2" borderId="6" xfId="0" applyNumberFormat="1"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3" borderId="18" xfId="0" applyFont="1" applyFill="1" applyBorder="1" applyAlignment="1" applyProtection="1">
      <alignment horizontal="left" vertical="center"/>
      <protection locked="0"/>
    </xf>
  </cellXfs>
  <cellStyles count="10">
    <cellStyle name="Normální" xfId="0" builtinId="0"/>
    <cellStyle name="Normální 10" xfId="9"/>
    <cellStyle name="normální 2" xfId="2"/>
    <cellStyle name="Normální 3" xfId="1"/>
    <cellStyle name="Normální 4" xfId="3"/>
    <cellStyle name="Normální 5" xfId="4"/>
    <cellStyle name="Normální 6" xfId="5"/>
    <cellStyle name="Normální 7" xfId="6"/>
    <cellStyle name="Normální 8" xfId="7"/>
    <cellStyle name="Normální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asi&#269;&#225;rna%20Bezv&#283;rov/HZ%20a%20restaurace%20Bezv&#283;rov%20(2)/Projektov&#225;%20studie%20-%20zateplen&#237;/HZ%20a%20restaurace%20Bezv&#283;rov%20-%20rozpo&#269;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kyny pro vyplnění"/>
      <sheetName val="Stavba"/>
      <sheetName val="VzorPolozky"/>
      <sheetName val="SO01 1 Pol"/>
    </sheetNames>
    <sheetDataSet>
      <sheetData sheetId="0"/>
      <sheetData sheetId="1"/>
      <sheetData sheetId="2"/>
      <sheetData sheetId="3"/>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tabSelected="1" topLeftCell="A31" workbookViewId="0">
      <selection activeCell="AA49" sqref="AA48:AA49"/>
    </sheetView>
  </sheetViews>
  <sheetFormatPr defaultRowHeight="15" x14ac:dyDescent="0.25"/>
  <cols>
    <col min="1" max="1" width="4.7109375" customWidth="1"/>
    <col min="2" max="2" width="13.42578125" customWidth="1"/>
    <col min="3" max="3" width="63.7109375" customWidth="1"/>
    <col min="7" max="7" width="13.5703125" customWidth="1"/>
    <col min="8" max="17" width="0" hidden="1" customWidth="1"/>
    <col min="18" max="18" width="6.42578125" customWidth="1"/>
    <col min="19" max="20" width="7.85546875" customWidth="1"/>
  </cols>
  <sheetData>
    <row r="1" spans="1:20" ht="15.75" x14ac:dyDescent="0.25">
      <c r="A1" s="345" t="s">
        <v>153</v>
      </c>
      <c r="B1" s="345"/>
      <c r="C1" s="345"/>
      <c r="D1" s="345"/>
      <c r="E1" s="345"/>
      <c r="F1" s="345"/>
      <c r="G1" s="345"/>
    </row>
    <row r="2" spans="1:20" x14ac:dyDescent="0.25">
      <c r="A2" s="213" t="s">
        <v>154</v>
      </c>
      <c r="B2" s="212" t="s">
        <v>155</v>
      </c>
      <c r="C2" s="349" t="s">
        <v>208</v>
      </c>
      <c r="D2" s="350"/>
      <c r="E2" s="350"/>
      <c r="F2" s="350"/>
      <c r="G2" s="350"/>
      <c r="H2" s="351"/>
    </row>
    <row r="3" spans="1:20" x14ac:dyDescent="0.25">
      <c r="A3" s="213" t="s">
        <v>156</v>
      </c>
      <c r="B3" s="212" t="s">
        <v>157</v>
      </c>
      <c r="C3" s="352" t="s">
        <v>209</v>
      </c>
      <c r="D3" s="353"/>
      <c r="E3" s="353"/>
      <c r="F3" s="353"/>
      <c r="G3" s="353"/>
      <c r="H3" s="354"/>
    </row>
    <row r="4" spans="1:20" x14ac:dyDescent="0.25">
      <c r="A4" s="214" t="s">
        <v>158</v>
      </c>
      <c r="B4" s="215" t="s">
        <v>1</v>
      </c>
      <c r="C4" s="346" t="s">
        <v>159</v>
      </c>
      <c r="D4" s="347"/>
      <c r="E4" s="347"/>
      <c r="F4" s="347"/>
      <c r="G4" s="348"/>
    </row>
    <row r="6" spans="1:20" ht="15.75" customHeight="1" x14ac:dyDescent="0.25"/>
    <row r="7" spans="1:20" ht="51.75" x14ac:dyDescent="0.25">
      <c r="A7" s="208" t="s">
        <v>134</v>
      </c>
      <c r="B7" s="210" t="s">
        <v>135</v>
      </c>
      <c r="C7" s="210" t="s">
        <v>136</v>
      </c>
      <c r="D7" s="209" t="s">
        <v>137</v>
      </c>
      <c r="E7" s="208" t="s">
        <v>138</v>
      </c>
      <c r="F7" s="207" t="s">
        <v>139</v>
      </c>
      <c r="G7" s="208" t="s">
        <v>133</v>
      </c>
      <c r="H7" s="211" t="s">
        <v>140</v>
      </c>
      <c r="I7" s="211" t="s">
        <v>141</v>
      </c>
      <c r="J7" s="211" t="s">
        <v>142</v>
      </c>
      <c r="K7" s="211" t="s">
        <v>143</v>
      </c>
      <c r="L7" s="211" t="s">
        <v>144</v>
      </c>
      <c r="M7" s="211" t="s">
        <v>145</v>
      </c>
      <c r="N7" s="211" t="s">
        <v>146</v>
      </c>
      <c r="O7" s="211" t="s">
        <v>147</v>
      </c>
      <c r="P7" s="211" t="s">
        <v>148</v>
      </c>
      <c r="Q7" s="211" t="s">
        <v>149</v>
      </c>
      <c r="R7" s="211" t="s">
        <v>150</v>
      </c>
      <c r="S7" s="211" t="s">
        <v>151</v>
      </c>
      <c r="T7" s="211" t="s">
        <v>152</v>
      </c>
    </row>
    <row r="8" spans="1:20" x14ac:dyDescent="0.25">
      <c r="A8" s="4" t="s">
        <v>0</v>
      </c>
      <c r="B8" s="5" t="s">
        <v>1</v>
      </c>
      <c r="C8" s="17" t="s">
        <v>2</v>
      </c>
      <c r="D8" s="6"/>
      <c r="E8" s="7"/>
      <c r="F8" s="8"/>
      <c r="G8" s="8">
        <f>SUM(G9,G11,G13,G15)</f>
        <v>0</v>
      </c>
      <c r="H8" s="8"/>
      <c r="I8" s="8">
        <v>0</v>
      </c>
      <c r="J8" s="8"/>
      <c r="K8" s="8">
        <v>111525.04</v>
      </c>
      <c r="L8" s="8"/>
      <c r="M8" s="8">
        <v>134945.2984</v>
      </c>
      <c r="N8" s="8"/>
      <c r="O8" s="8">
        <v>0</v>
      </c>
      <c r="P8" s="8"/>
      <c r="Q8" s="8">
        <v>0</v>
      </c>
      <c r="R8" s="8"/>
      <c r="S8" s="8"/>
      <c r="T8" s="9"/>
    </row>
    <row r="9" spans="1:20" ht="21" customHeight="1" x14ac:dyDescent="0.25">
      <c r="A9" s="10">
        <v>2</v>
      </c>
      <c r="B9" s="11" t="s">
        <v>5</v>
      </c>
      <c r="C9" s="18" t="s">
        <v>6</v>
      </c>
      <c r="D9" s="12" t="s">
        <v>7</v>
      </c>
      <c r="E9" s="13">
        <v>30.45</v>
      </c>
      <c r="F9" s="14"/>
      <c r="G9" s="15">
        <f>E9*F9</f>
        <v>0</v>
      </c>
      <c r="H9" s="14">
        <v>0</v>
      </c>
      <c r="I9" s="15">
        <v>0</v>
      </c>
      <c r="J9" s="14">
        <v>1057</v>
      </c>
      <c r="K9" s="15">
        <v>19406.52</v>
      </c>
      <c r="L9" s="15">
        <v>21</v>
      </c>
      <c r="M9" s="15">
        <v>23481.889200000001</v>
      </c>
      <c r="N9" s="15">
        <v>0</v>
      </c>
      <c r="O9" s="15">
        <v>0</v>
      </c>
      <c r="P9" s="15">
        <v>0</v>
      </c>
      <c r="Q9" s="15">
        <v>0</v>
      </c>
      <c r="R9" s="15" t="s">
        <v>8</v>
      </c>
      <c r="S9" s="15" t="s">
        <v>4</v>
      </c>
      <c r="T9" s="16" t="s">
        <v>4</v>
      </c>
    </row>
    <row r="10" spans="1:20" x14ac:dyDescent="0.25">
      <c r="A10" s="1"/>
      <c r="B10" s="2"/>
      <c r="C10" s="361" t="s">
        <v>9</v>
      </c>
      <c r="D10" s="362"/>
      <c r="E10" s="362"/>
      <c r="F10" s="362"/>
      <c r="G10" s="362"/>
      <c r="H10" s="3"/>
      <c r="I10" s="3"/>
      <c r="J10" s="3"/>
      <c r="K10" s="3"/>
      <c r="L10" s="3"/>
      <c r="M10" s="3"/>
      <c r="N10" s="3"/>
      <c r="O10" s="3"/>
      <c r="P10" s="3"/>
      <c r="Q10" s="3"/>
      <c r="R10" s="3"/>
      <c r="S10" s="3"/>
      <c r="T10" s="3"/>
    </row>
    <row r="11" spans="1:20" ht="22.5" customHeight="1" x14ac:dyDescent="0.25">
      <c r="A11" s="10">
        <v>3</v>
      </c>
      <c r="B11" s="11" t="s">
        <v>10</v>
      </c>
      <c r="C11" s="18" t="s">
        <v>11</v>
      </c>
      <c r="D11" s="12" t="s">
        <v>7</v>
      </c>
      <c r="E11" s="13">
        <v>30.45</v>
      </c>
      <c r="F11" s="14"/>
      <c r="G11" s="15">
        <f>E11*F11</f>
        <v>0</v>
      </c>
      <c r="H11" s="14">
        <v>0</v>
      </c>
      <c r="I11" s="15">
        <v>0</v>
      </c>
      <c r="J11" s="14">
        <v>40</v>
      </c>
      <c r="K11" s="15">
        <v>734.4</v>
      </c>
      <c r="L11" s="15">
        <v>21</v>
      </c>
      <c r="M11" s="15">
        <v>888.62399999999991</v>
      </c>
      <c r="N11" s="15">
        <v>0</v>
      </c>
      <c r="O11" s="15">
        <v>0</v>
      </c>
      <c r="P11" s="15">
        <v>0</v>
      </c>
      <c r="Q11" s="15">
        <v>0</v>
      </c>
      <c r="R11" s="15" t="s">
        <v>8</v>
      </c>
      <c r="S11" s="15" t="s">
        <v>4</v>
      </c>
      <c r="T11" s="16" t="s">
        <v>4</v>
      </c>
    </row>
    <row r="12" spans="1:20" x14ac:dyDescent="0.25">
      <c r="A12" s="1"/>
      <c r="B12" s="2"/>
      <c r="C12" s="361" t="s">
        <v>12</v>
      </c>
      <c r="D12" s="362"/>
      <c r="E12" s="362"/>
      <c r="F12" s="362"/>
      <c r="G12" s="362"/>
      <c r="H12" s="3"/>
      <c r="I12" s="3"/>
      <c r="J12" s="3"/>
      <c r="K12" s="3"/>
      <c r="L12" s="3"/>
      <c r="M12" s="3"/>
      <c r="N12" s="3"/>
      <c r="O12" s="3"/>
      <c r="P12" s="3"/>
      <c r="Q12" s="3"/>
      <c r="R12" s="3"/>
      <c r="S12" s="3"/>
      <c r="T12" s="3"/>
    </row>
    <row r="13" spans="1:20" ht="24" customHeight="1" x14ac:dyDescent="0.25">
      <c r="A13" s="10">
        <v>4</v>
      </c>
      <c r="B13" s="11" t="s">
        <v>13</v>
      </c>
      <c r="C13" s="18" t="s">
        <v>14</v>
      </c>
      <c r="D13" s="12" t="s">
        <v>7</v>
      </c>
      <c r="E13" s="13">
        <v>15</v>
      </c>
      <c r="F13" s="14"/>
      <c r="G13" s="15">
        <f>E13*F13</f>
        <v>0</v>
      </c>
      <c r="H13" s="14">
        <v>0</v>
      </c>
      <c r="I13" s="15">
        <v>0</v>
      </c>
      <c r="J13" s="14">
        <v>261</v>
      </c>
      <c r="K13" s="15">
        <v>1915.74</v>
      </c>
      <c r="L13" s="15">
        <v>21</v>
      </c>
      <c r="M13" s="15">
        <v>2318.0454</v>
      </c>
      <c r="N13" s="15">
        <v>0</v>
      </c>
      <c r="O13" s="15">
        <v>0</v>
      </c>
      <c r="P13" s="15">
        <v>0</v>
      </c>
      <c r="Q13" s="15">
        <v>0</v>
      </c>
      <c r="R13" s="15" t="s">
        <v>8</v>
      </c>
      <c r="S13" s="15" t="s">
        <v>4</v>
      </c>
      <c r="T13" s="16" t="s">
        <v>4</v>
      </c>
    </row>
    <row r="14" spans="1:20" x14ac:dyDescent="0.25">
      <c r="A14" s="1"/>
      <c r="B14" s="2"/>
      <c r="C14" s="361" t="s">
        <v>12</v>
      </c>
      <c r="D14" s="362"/>
      <c r="E14" s="362"/>
      <c r="F14" s="362"/>
      <c r="G14" s="362"/>
      <c r="H14" s="3"/>
      <c r="I14" s="3"/>
      <c r="J14" s="3"/>
      <c r="K14" s="3"/>
      <c r="L14" s="3"/>
      <c r="M14" s="3"/>
      <c r="N14" s="3"/>
      <c r="O14" s="3"/>
      <c r="P14" s="3"/>
      <c r="Q14" s="3"/>
      <c r="R14" s="3"/>
      <c r="S14" s="3"/>
      <c r="T14" s="3"/>
    </row>
    <row r="15" spans="1:20" ht="20.25" customHeight="1" x14ac:dyDescent="0.25">
      <c r="A15" s="10">
        <v>5</v>
      </c>
      <c r="B15" s="11" t="s">
        <v>15</v>
      </c>
      <c r="C15" s="18" t="s">
        <v>16</v>
      </c>
      <c r="D15" s="12" t="s">
        <v>7</v>
      </c>
      <c r="E15" s="13">
        <v>15.45</v>
      </c>
      <c r="F15" s="14"/>
      <c r="G15" s="15">
        <f>E15*F15</f>
        <v>0</v>
      </c>
      <c r="H15" s="14">
        <v>0</v>
      </c>
      <c r="I15" s="15">
        <v>0</v>
      </c>
      <c r="J15" s="14">
        <v>109</v>
      </c>
      <c r="K15" s="15">
        <v>1201.18</v>
      </c>
      <c r="L15" s="15">
        <v>21</v>
      </c>
      <c r="M15" s="15">
        <v>1453.4277999999999</v>
      </c>
      <c r="N15" s="15">
        <v>0</v>
      </c>
      <c r="O15" s="15">
        <v>0</v>
      </c>
      <c r="P15" s="15">
        <v>0</v>
      </c>
      <c r="Q15" s="15">
        <v>0</v>
      </c>
      <c r="R15" s="15" t="s">
        <v>8</v>
      </c>
      <c r="S15" s="15" t="s">
        <v>4</v>
      </c>
      <c r="T15" s="16" t="s">
        <v>4</v>
      </c>
    </row>
    <row r="16" spans="1:20" x14ac:dyDescent="0.25">
      <c r="A16" s="22" t="s">
        <v>0</v>
      </c>
      <c r="B16" s="23" t="s">
        <v>17</v>
      </c>
      <c r="C16" s="35" t="s">
        <v>18</v>
      </c>
      <c r="D16" s="24"/>
      <c r="E16" s="25"/>
      <c r="F16" s="26"/>
      <c r="G16" s="26">
        <f>SUM(G17,G19)</f>
        <v>0</v>
      </c>
      <c r="H16" s="26"/>
      <c r="I16" s="26">
        <v>13081.19</v>
      </c>
      <c r="J16" s="26"/>
      <c r="K16" s="26">
        <v>4865.71</v>
      </c>
      <c r="L16" s="26"/>
      <c r="M16" s="26">
        <v>21715.749</v>
      </c>
      <c r="N16" s="26"/>
      <c r="O16" s="26">
        <v>14.829999999999998</v>
      </c>
      <c r="P16" s="26"/>
      <c r="Q16" s="26">
        <v>0</v>
      </c>
      <c r="R16" s="26"/>
      <c r="S16" s="26"/>
      <c r="T16" s="27"/>
    </row>
    <row r="17" spans="1:20" x14ac:dyDescent="0.25">
      <c r="A17" s="28">
        <v>9</v>
      </c>
      <c r="B17" s="29" t="s">
        <v>19</v>
      </c>
      <c r="C17" s="36" t="s">
        <v>20</v>
      </c>
      <c r="D17" s="30" t="s">
        <v>21</v>
      </c>
      <c r="E17" s="31">
        <v>73.08</v>
      </c>
      <c r="F17" s="32"/>
      <c r="G17" s="33">
        <f>E17*F17</f>
        <v>0</v>
      </c>
      <c r="H17" s="32">
        <v>89.05</v>
      </c>
      <c r="I17" s="33">
        <v>2724.93</v>
      </c>
      <c r="J17" s="32">
        <v>16.45</v>
      </c>
      <c r="K17" s="33">
        <v>503.37</v>
      </c>
      <c r="L17" s="33">
        <v>21</v>
      </c>
      <c r="M17" s="33">
        <v>3906.2429999999999</v>
      </c>
      <c r="N17" s="33">
        <v>0.30360999999999999</v>
      </c>
      <c r="O17" s="33">
        <v>9.2899999999999991</v>
      </c>
      <c r="P17" s="33">
        <v>0</v>
      </c>
      <c r="Q17" s="33">
        <v>0</v>
      </c>
      <c r="R17" s="33" t="s">
        <v>22</v>
      </c>
      <c r="S17" s="33" t="s">
        <v>4</v>
      </c>
      <c r="T17" s="34" t="s">
        <v>4</v>
      </c>
    </row>
    <row r="18" spans="1:20" x14ac:dyDescent="0.25">
      <c r="A18" s="19"/>
      <c r="B18" s="20"/>
      <c r="C18" s="363" t="s">
        <v>23</v>
      </c>
      <c r="D18" s="364"/>
      <c r="E18" s="364"/>
      <c r="F18" s="364"/>
      <c r="G18" s="364"/>
      <c r="H18" s="21"/>
      <c r="I18" s="21"/>
      <c r="J18" s="21"/>
      <c r="K18" s="21"/>
      <c r="L18" s="21"/>
      <c r="M18" s="21"/>
      <c r="N18" s="21"/>
      <c r="O18" s="21"/>
      <c r="P18" s="21"/>
      <c r="Q18" s="21"/>
      <c r="R18" s="21"/>
      <c r="S18" s="21"/>
      <c r="T18" s="21"/>
    </row>
    <row r="19" spans="1:20" ht="24.75" customHeight="1" x14ac:dyDescent="0.25">
      <c r="A19" s="28">
        <v>10</v>
      </c>
      <c r="B19" s="29" t="s">
        <v>24</v>
      </c>
      <c r="C19" s="36" t="s">
        <v>25</v>
      </c>
      <c r="D19" s="30" t="s">
        <v>21</v>
      </c>
      <c r="E19" s="31">
        <v>73.08</v>
      </c>
      <c r="F19" s="32"/>
      <c r="G19" s="33">
        <f>E19*F19</f>
        <v>0</v>
      </c>
      <c r="H19" s="32">
        <v>338.44</v>
      </c>
      <c r="I19" s="33">
        <v>10356.26</v>
      </c>
      <c r="J19" s="32">
        <v>142.56</v>
      </c>
      <c r="K19" s="33">
        <v>4362.34</v>
      </c>
      <c r="L19" s="33">
        <v>21</v>
      </c>
      <c r="M19" s="33">
        <v>17809.506000000001</v>
      </c>
      <c r="N19" s="33">
        <v>0.18107999999999999</v>
      </c>
      <c r="O19" s="33">
        <v>5.54</v>
      </c>
      <c r="P19" s="33">
        <v>0</v>
      </c>
      <c r="Q19" s="33">
        <v>0</v>
      </c>
      <c r="R19" s="33" t="s">
        <v>22</v>
      </c>
      <c r="S19" s="33" t="s">
        <v>4</v>
      </c>
      <c r="T19" s="34" t="s">
        <v>4</v>
      </c>
    </row>
    <row r="20" spans="1:20" ht="25.5" customHeight="1" x14ac:dyDescent="0.25">
      <c r="A20" s="19"/>
      <c r="B20" s="20"/>
      <c r="C20" s="363" t="s">
        <v>26</v>
      </c>
      <c r="D20" s="364"/>
      <c r="E20" s="364"/>
      <c r="F20" s="364"/>
      <c r="G20" s="364"/>
      <c r="H20" s="21"/>
      <c r="I20" s="21"/>
      <c r="J20" s="21"/>
      <c r="K20" s="21"/>
      <c r="L20" s="21"/>
      <c r="M20" s="21"/>
      <c r="N20" s="21"/>
      <c r="O20" s="21"/>
      <c r="P20" s="21"/>
      <c r="Q20" s="21"/>
      <c r="R20" s="21"/>
      <c r="S20" s="21"/>
      <c r="T20" s="21"/>
    </row>
    <row r="21" spans="1:20" x14ac:dyDescent="0.25">
      <c r="A21" s="40" t="s">
        <v>0</v>
      </c>
      <c r="B21" s="41" t="s">
        <v>42</v>
      </c>
      <c r="C21" s="60" t="s">
        <v>28</v>
      </c>
      <c r="D21" s="42"/>
      <c r="E21" s="43"/>
      <c r="F21" s="44"/>
      <c r="G21" s="44">
        <f>SUM(G22,G24,G26,G29,G31,G33,G35)</f>
        <v>0</v>
      </c>
      <c r="H21" s="44"/>
      <c r="I21" s="44">
        <v>208967.03999999995</v>
      </c>
      <c r="J21" s="44"/>
      <c r="K21" s="44">
        <v>188229.78</v>
      </c>
      <c r="L21" s="44"/>
      <c r="M21" s="44">
        <v>480608.15220000001</v>
      </c>
      <c r="N21" s="44"/>
      <c r="O21" s="44">
        <v>8.66</v>
      </c>
      <c r="P21" s="44"/>
      <c r="Q21" s="44">
        <v>0</v>
      </c>
      <c r="R21" s="44"/>
      <c r="S21" s="44"/>
      <c r="T21" s="45"/>
    </row>
    <row r="22" spans="1:20" x14ac:dyDescent="0.25">
      <c r="A22" s="46">
        <v>12</v>
      </c>
      <c r="B22" s="47" t="s">
        <v>43</v>
      </c>
      <c r="C22" s="62" t="s">
        <v>29</v>
      </c>
      <c r="D22" s="48" t="s">
        <v>21</v>
      </c>
      <c r="E22" s="49">
        <v>83</v>
      </c>
      <c r="F22" s="50"/>
      <c r="G22" s="51">
        <f>E22*F22</f>
        <v>0</v>
      </c>
      <c r="H22" s="50">
        <v>13.19</v>
      </c>
      <c r="I22" s="51">
        <v>572.45000000000005</v>
      </c>
      <c r="J22" s="50">
        <v>28.01</v>
      </c>
      <c r="K22" s="51">
        <v>1215.6300000000001</v>
      </c>
      <c r="L22" s="51">
        <v>21</v>
      </c>
      <c r="M22" s="51">
        <v>2163.5767999999998</v>
      </c>
      <c r="N22" s="51">
        <v>4.0000000000000003E-5</v>
      </c>
      <c r="O22" s="51">
        <v>0</v>
      </c>
      <c r="P22" s="51">
        <v>0</v>
      </c>
      <c r="Q22" s="51">
        <v>0</v>
      </c>
      <c r="R22" s="51" t="s">
        <v>30</v>
      </c>
      <c r="S22" s="51" t="s">
        <v>4</v>
      </c>
      <c r="T22" s="52" t="s">
        <v>4</v>
      </c>
    </row>
    <row r="23" spans="1:20" x14ac:dyDescent="0.25">
      <c r="A23" s="37"/>
      <c r="B23" s="38"/>
      <c r="C23" s="357" t="s">
        <v>31</v>
      </c>
      <c r="D23" s="358"/>
      <c r="E23" s="358"/>
      <c r="F23" s="358"/>
      <c r="G23" s="358"/>
      <c r="H23" s="39"/>
      <c r="I23" s="39"/>
      <c r="J23" s="39"/>
      <c r="K23" s="39"/>
      <c r="L23" s="39"/>
      <c r="M23" s="39"/>
      <c r="N23" s="39"/>
      <c r="O23" s="39"/>
      <c r="P23" s="39"/>
      <c r="Q23" s="39"/>
      <c r="R23" s="39"/>
      <c r="S23" s="39"/>
      <c r="T23" s="39"/>
    </row>
    <row r="24" spans="1:20" ht="22.5" x14ac:dyDescent="0.25">
      <c r="A24" s="46">
        <v>13</v>
      </c>
      <c r="B24" s="47" t="s">
        <v>44</v>
      </c>
      <c r="C24" s="62" t="s">
        <v>160</v>
      </c>
      <c r="D24" s="48" t="s">
        <v>21</v>
      </c>
      <c r="E24" s="49">
        <v>73.08</v>
      </c>
      <c r="F24" s="50"/>
      <c r="G24" s="51">
        <f>E24*F24</f>
        <v>0</v>
      </c>
      <c r="H24" s="50">
        <v>833.32</v>
      </c>
      <c r="I24" s="51">
        <v>40799.35</v>
      </c>
      <c r="J24" s="50">
        <v>515.67999999999995</v>
      </c>
      <c r="K24" s="51">
        <v>25247.69</v>
      </c>
      <c r="L24" s="51">
        <v>21</v>
      </c>
      <c r="M24" s="51">
        <v>79916.918399999995</v>
      </c>
      <c r="N24" s="51">
        <v>1.6719999999999999E-2</v>
      </c>
      <c r="O24" s="51">
        <v>0.82</v>
      </c>
      <c r="P24" s="51">
        <v>0</v>
      </c>
      <c r="Q24" s="51">
        <v>0</v>
      </c>
      <c r="R24" s="51" t="s">
        <v>30</v>
      </c>
      <c r="S24" s="51" t="s">
        <v>4</v>
      </c>
      <c r="T24" s="52" t="s">
        <v>4</v>
      </c>
    </row>
    <row r="25" spans="1:20" ht="24.75" customHeight="1" x14ac:dyDescent="0.25">
      <c r="A25" s="37"/>
      <c r="B25" s="38"/>
      <c r="C25" s="357" t="s">
        <v>32</v>
      </c>
      <c r="D25" s="358"/>
      <c r="E25" s="358"/>
      <c r="F25" s="358"/>
      <c r="G25" s="358"/>
      <c r="H25" s="39"/>
      <c r="I25" s="39"/>
      <c r="J25" s="39"/>
      <c r="K25" s="39"/>
      <c r="L25" s="39"/>
      <c r="M25" s="39"/>
      <c r="N25" s="39"/>
      <c r="O25" s="39"/>
      <c r="P25" s="39"/>
      <c r="Q25" s="39"/>
      <c r="R25" s="39"/>
      <c r="S25" s="39"/>
      <c r="T25" s="39"/>
    </row>
    <row r="26" spans="1:20" ht="22.5" x14ac:dyDescent="0.25">
      <c r="A26" s="46">
        <v>14</v>
      </c>
      <c r="B26" s="47" t="s">
        <v>45</v>
      </c>
      <c r="C26" s="62" t="s">
        <v>161</v>
      </c>
      <c r="D26" s="48" t="s">
        <v>21</v>
      </c>
      <c r="E26" s="49">
        <v>405.2</v>
      </c>
      <c r="F26" s="50"/>
      <c r="G26" s="51">
        <f>E26*F26</f>
        <v>0</v>
      </c>
      <c r="H26" s="50">
        <v>681.32</v>
      </c>
      <c r="I26" s="51">
        <v>151035.01999999999</v>
      </c>
      <c r="J26" s="50">
        <v>515.67999999999995</v>
      </c>
      <c r="K26" s="51">
        <v>114315.94</v>
      </c>
      <c r="L26" s="51">
        <v>21</v>
      </c>
      <c r="M26" s="51">
        <v>321074.66159999999</v>
      </c>
      <c r="N26" s="51">
        <v>1.4370000000000001E-2</v>
      </c>
      <c r="O26" s="51">
        <v>3.19</v>
      </c>
      <c r="P26" s="51">
        <v>0</v>
      </c>
      <c r="Q26" s="51">
        <v>0</v>
      </c>
      <c r="R26" s="51" t="s">
        <v>30</v>
      </c>
      <c r="S26" s="51" t="s">
        <v>4</v>
      </c>
      <c r="T26" s="52" t="s">
        <v>4</v>
      </c>
    </row>
    <row r="27" spans="1:20" ht="24.75" customHeight="1" x14ac:dyDescent="0.25">
      <c r="A27" s="37"/>
      <c r="B27" s="38"/>
      <c r="C27" s="357" t="s">
        <v>33</v>
      </c>
      <c r="D27" s="358"/>
      <c r="E27" s="358"/>
      <c r="F27" s="358"/>
      <c r="G27" s="358"/>
      <c r="H27" s="39"/>
      <c r="I27" s="39"/>
      <c r="J27" s="39"/>
      <c r="K27" s="39"/>
      <c r="L27" s="39"/>
      <c r="M27" s="39"/>
      <c r="N27" s="39"/>
      <c r="O27" s="39"/>
      <c r="P27" s="39"/>
      <c r="Q27" s="39"/>
      <c r="R27" s="39"/>
      <c r="S27" s="39"/>
      <c r="T27" s="39"/>
    </row>
    <row r="28" spans="1:20" x14ac:dyDescent="0.25">
      <c r="A28" s="37"/>
      <c r="B28" s="38"/>
      <c r="C28" s="359" t="s">
        <v>34</v>
      </c>
      <c r="D28" s="360"/>
      <c r="E28" s="360"/>
      <c r="F28" s="360"/>
      <c r="G28" s="360"/>
      <c r="H28" s="39"/>
      <c r="I28" s="39"/>
      <c r="J28" s="39"/>
      <c r="K28" s="39"/>
      <c r="L28" s="39"/>
      <c r="M28" s="39"/>
      <c r="N28" s="39"/>
      <c r="O28" s="39"/>
      <c r="P28" s="39"/>
      <c r="Q28" s="39"/>
      <c r="R28" s="39"/>
      <c r="S28" s="39"/>
      <c r="T28" s="39"/>
    </row>
    <row r="29" spans="1:20" ht="22.5" x14ac:dyDescent="0.25">
      <c r="A29" s="46">
        <v>15</v>
      </c>
      <c r="B29" s="47" t="s">
        <v>46</v>
      </c>
      <c r="C29" s="62" t="s">
        <v>35</v>
      </c>
      <c r="D29" s="48" t="s">
        <v>21</v>
      </c>
      <c r="E29" s="49">
        <v>55.02</v>
      </c>
      <c r="F29" s="50"/>
      <c r="G29" s="51">
        <f>E29*F29</f>
        <v>0</v>
      </c>
      <c r="H29" s="50">
        <v>683.39</v>
      </c>
      <c r="I29" s="51">
        <v>8658.5499999999993</v>
      </c>
      <c r="J29" s="50">
        <v>1183.6099999999999</v>
      </c>
      <c r="K29" s="51">
        <v>14996.34</v>
      </c>
      <c r="L29" s="51">
        <v>21</v>
      </c>
      <c r="M29" s="51">
        <v>28622.4169</v>
      </c>
      <c r="N29" s="51">
        <v>1.3559999999999999E-2</v>
      </c>
      <c r="O29" s="51">
        <v>0.17</v>
      </c>
      <c r="P29" s="51">
        <v>0</v>
      </c>
      <c r="Q29" s="51">
        <v>0</v>
      </c>
      <c r="R29" s="51" t="s">
        <v>30</v>
      </c>
      <c r="S29" s="51" t="s">
        <v>4</v>
      </c>
      <c r="T29" s="52" t="s">
        <v>4</v>
      </c>
    </row>
    <row r="30" spans="1:20" ht="40.5" customHeight="1" x14ac:dyDescent="0.25">
      <c r="A30" s="37"/>
      <c r="B30" s="38"/>
      <c r="C30" s="357" t="s">
        <v>36</v>
      </c>
      <c r="D30" s="358"/>
      <c r="E30" s="358"/>
      <c r="F30" s="358"/>
      <c r="G30" s="358"/>
      <c r="H30" s="39"/>
      <c r="I30" s="39"/>
      <c r="J30" s="39"/>
      <c r="K30" s="39"/>
      <c r="L30" s="39"/>
      <c r="M30" s="39"/>
      <c r="N30" s="39"/>
      <c r="O30" s="39"/>
      <c r="P30" s="39"/>
      <c r="Q30" s="39"/>
      <c r="R30" s="39"/>
      <c r="S30" s="39"/>
      <c r="T30" s="39"/>
    </row>
    <row r="31" spans="1:20" x14ac:dyDescent="0.25">
      <c r="A31" s="46">
        <v>16</v>
      </c>
      <c r="B31" s="47" t="s">
        <v>47</v>
      </c>
      <c r="C31" s="62" t="s">
        <v>37</v>
      </c>
      <c r="D31" s="48" t="s">
        <v>21</v>
      </c>
      <c r="E31" s="49">
        <v>16.11</v>
      </c>
      <c r="F31" s="50"/>
      <c r="G31" s="51">
        <f>E31*F31</f>
        <v>0</v>
      </c>
      <c r="H31" s="50">
        <v>403.68</v>
      </c>
      <c r="I31" s="51">
        <v>1388.66</v>
      </c>
      <c r="J31" s="50">
        <v>624.32000000000005</v>
      </c>
      <c r="K31" s="51">
        <v>2147.66</v>
      </c>
      <c r="L31" s="51">
        <v>21</v>
      </c>
      <c r="M31" s="51">
        <v>4278.9472000000005</v>
      </c>
      <c r="N31" s="51">
        <v>9.3399999999999993E-3</v>
      </c>
      <c r="O31" s="51">
        <v>0.03</v>
      </c>
      <c r="P31" s="51">
        <v>0</v>
      </c>
      <c r="Q31" s="51">
        <v>0</v>
      </c>
      <c r="R31" s="51" t="s">
        <v>30</v>
      </c>
      <c r="S31" s="51" t="s">
        <v>4</v>
      </c>
      <c r="T31" s="52" t="s">
        <v>4</v>
      </c>
    </row>
    <row r="32" spans="1:20" ht="17.25" customHeight="1" x14ac:dyDescent="0.25">
      <c r="A32" s="37"/>
      <c r="B32" s="38"/>
      <c r="C32" s="357" t="s">
        <v>38</v>
      </c>
      <c r="D32" s="358"/>
      <c r="E32" s="358"/>
      <c r="F32" s="358"/>
      <c r="G32" s="358"/>
      <c r="H32" s="39"/>
      <c r="I32" s="39"/>
      <c r="J32" s="39"/>
      <c r="K32" s="39"/>
      <c r="L32" s="39"/>
      <c r="M32" s="39"/>
      <c r="N32" s="39"/>
      <c r="O32" s="39"/>
      <c r="P32" s="39"/>
      <c r="Q32" s="39"/>
      <c r="R32" s="39"/>
      <c r="S32" s="39"/>
      <c r="T32" s="39"/>
    </row>
    <row r="33" spans="1:20" ht="22.5" x14ac:dyDescent="0.25">
      <c r="A33" s="46">
        <v>17</v>
      </c>
      <c r="B33" s="47" t="s">
        <v>48</v>
      </c>
      <c r="C33" s="62" t="s">
        <v>39</v>
      </c>
      <c r="D33" s="48" t="s">
        <v>21</v>
      </c>
      <c r="E33" s="49">
        <v>205</v>
      </c>
      <c r="F33" s="50"/>
      <c r="G33" s="51">
        <f>E33*F33</f>
        <v>0</v>
      </c>
      <c r="H33" s="50">
        <v>33.35</v>
      </c>
      <c r="I33" s="51">
        <v>5875.27</v>
      </c>
      <c r="J33" s="50">
        <v>124.65</v>
      </c>
      <c r="K33" s="51">
        <v>21959.59</v>
      </c>
      <c r="L33" s="51">
        <v>21</v>
      </c>
      <c r="M33" s="51">
        <v>33680.1806</v>
      </c>
      <c r="N33" s="51">
        <v>2.5250000000000002E-2</v>
      </c>
      <c r="O33" s="51">
        <v>4.45</v>
      </c>
      <c r="P33" s="51">
        <v>0</v>
      </c>
      <c r="Q33" s="51">
        <v>0</v>
      </c>
      <c r="R33" s="51" t="s">
        <v>27</v>
      </c>
      <c r="S33" s="51" t="s">
        <v>4</v>
      </c>
      <c r="T33" s="52" t="s">
        <v>4</v>
      </c>
    </row>
    <row r="34" spans="1:20" x14ac:dyDescent="0.25">
      <c r="A34" s="37"/>
      <c r="B34" s="38"/>
      <c r="C34" s="357" t="s">
        <v>40</v>
      </c>
      <c r="D34" s="358"/>
      <c r="E34" s="358"/>
      <c r="F34" s="358"/>
      <c r="G34" s="358"/>
      <c r="H34" s="39"/>
      <c r="I34" s="39"/>
      <c r="J34" s="39"/>
      <c r="K34" s="39"/>
      <c r="L34" s="39"/>
      <c r="M34" s="39"/>
      <c r="N34" s="39"/>
      <c r="O34" s="39"/>
      <c r="P34" s="39"/>
      <c r="Q34" s="39"/>
      <c r="R34" s="39"/>
      <c r="S34" s="39"/>
      <c r="T34" s="39"/>
    </row>
    <row r="35" spans="1:20" x14ac:dyDescent="0.25">
      <c r="A35" s="53">
        <v>18</v>
      </c>
      <c r="B35" s="54" t="s">
        <v>49</v>
      </c>
      <c r="C35" s="61" t="s">
        <v>41</v>
      </c>
      <c r="D35" s="55" t="s">
        <v>21</v>
      </c>
      <c r="E35" s="56">
        <v>405.2</v>
      </c>
      <c r="F35" s="57"/>
      <c r="G35" s="51">
        <f>E35*F35</f>
        <v>0</v>
      </c>
      <c r="H35" s="57">
        <v>3.62</v>
      </c>
      <c r="I35" s="58">
        <v>637.74</v>
      </c>
      <c r="J35" s="57">
        <v>47.38</v>
      </c>
      <c r="K35" s="58">
        <v>8346.93</v>
      </c>
      <c r="L35" s="58">
        <v>21</v>
      </c>
      <c r="M35" s="58">
        <v>10871.450699999999</v>
      </c>
      <c r="N35" s="58">
        <v>2.0000000000000002E-5</v>
      </c>
      <c r="O35" s="58">
        <v>0</v>
      </c>
      <c r="P35" s="58">
        <v>0</v>
      </c>
      <c r="Q35" s="58">
        <v>0</v>
      </c>
      <c r="R35" s="58" t="s">
        <v>30</v>
      </c>
      <c r="S35" s="58" t="s">
        <v>4</v>
      </c>
      <c r="T35" s="59" t="s">
        <v>4</v>
      </c>
    </row>
    <row r="36" spans="1:20" x14ac:dyDescent="0.25">
      <c r="A36" s="66" t="s">
        <v>0</v>
      </c>
      <c r="B36" s="67" t="s">
        <v>50</v>
      </c>
      <c r="C36" s="86" t="s">
        <v>51</v>
      </c>
      <c r="D36" s="68"/>
      <c r="E36" s="69"/>
      <c r="F36" s="70"/>
      <c r="G36" s="70">
        <f>SUM(G37,G39,G41,G42,G43)</f>
        <v>0</v>
      </c>
      <c r="H36" s="70"/>
      <c r="I36" s="70">
        <v>7.52</v>
      </c>
      <c r="J36" s="70"/>
      <c r="K36" s="70">
        <v>40301.82</v>
      </c>
      <c r="L36" s="70"/>
      <c r="M36" s="70">
        <v>48774.301399999997</v>
      </c>
      <c r="N36" s="70"/>
      <c r="O36" s="70">
        <v>4.6100000000000003</v>
      </c>
      <c r="P36" s="70"/>
      <c r="Q36" s="70">
        <v>0</v>
      </c>
      <c r="R36" s="70"/>
      <c r="S36" s="70"/>
      <c r="T36" s="71"/>
    </row>
    <row r="37" spans="1:20" ht="22.5" x14ac:dyDescent="0.25">
      <c r="A37" s="72">
        <v>20</v>
      </c>
      <c r="B37" s="73" t="s">
        <v>52</v>
      </c>
      <c r="C37" s="88" t="s">
        <v>53</v>
      </c>
      <c r="D37" s="74" t="s">
        <v>21</v>
      </c>
      <c r="E37" s="75">
        <v>487.2</v>
      </c>
      <c r="F37" s="76"/>
      <c r="G37" s="77">
        <f>E37*F37</f>
        <v>0</v>
      </c>
      <c r="H37" s="76">
        <v>0.03</v>
      </c>
      <c r="I37" s="77">
        <v>7.52</v>
      </c>
      <c r="J37" s="76">
        <v>58.87</v>
      </c>
      <c r="K37" s="77">
        <v>14757.53</v>
      </c>
      <c r="L37" s="77">
        <v>21</v>
      </c>
      <c r="M37" s="77">
        <v>17865.710499999997</v>
      </c>
      <c r="N37" s="77">
        <v>1.8380000000000001E-2</v>
      </c>
      <c r="O37" s="77">
        <v>4.6100000000000003</v>
      </c>
      <c r="P37" s="77">
        <v>0</v>
      </c>
      <c r="Q37" s="77">
        <v>0</v>
      </c>
      <c r="R37" s="77" t="s">
        <v>54</v>
      </c>
      <c r="S37" s="77" t="s">
        <v>4</v>
      </c>
      <c r="T37" s="78" t="s">
        <v>4</v>
      </c>
    </row>
    <row r="38" spans="1:20" x14ac:dyDescent="0.25">
      <c r="A38" s="63"/>
      <c r="B38" s="64"/>
      <c r="C38" s="355" t="s">
        <v>55</v>
      </c>
      <c r="D38" s="356"/>
      <c r="E38" s="356"/>
      <c r="F38" s="356"/>
      <c r="G38" s="356"/>
      <c r="H38" s="65"/>
      <c r="I38" s="65"/>
      <c r="J38" s="65"/>
      <c r="K38" s="65"/>
      <c r="L38" s="65"/>
      <c r="M38" s="65"/>
      <c r="N38" s="65"/>
      <c r="O38" s="65"/>
      <c r="P38" s="65"/>
      <c r="Q38" s="65"/>
      <c r="R38" s="65"/>
      <c r="S38" s="65"/>
      <c r="T38" s="65"/>
    </row>
    <row r="39" spans="1:20" ht="33.75" x14ac:dyDescent="0.25">
      <c r="A39" s="72">
        <v>21</v>
      </c>
      <c r="B39" s="73" t="s">
        <v>56</v>
      </c>
      <c r="C39" s="88" t="s">
        <v>57</v>
      </c>
      <c r="D39" s="74" t="s">
        <v>21</v>
      </c>
      <c r="E39" s="75">
        <v>487.2</v>
      </c>
      <c r="F39" s="76"/>
      <c r="G39" s="77">
        <f>E39*F39</f>
        <v>0</v>
      </c>
      <c r="H39" s="76">
        <v>0</v>
      </c>
      <c r="I39" s="77">
        <v>0</v>
      </c>
      <c r="J39" s="76">
        <v>40.299999999999997</v>
      </c>
      <c r="K39" s="77">
        <v>10102.4</v>
      </c>
      <c r="L39" s="77">
        <v>21</v>
      </c>
      <c r="M39" s="77">
        <v>12223.903999999999</v>
      </c>
      <c r="N39" s="77">
        <v>0</v>
      </c>
      <c r="O39" s="77">
        <v>0</v>
      </c>
      <c r="P39" s="77">
        <v>0</v>
      </c>
      <c r="Q39" s="77">
        <v>0</v>
      </c>
      <c r="R39" s="77" t="s">
        <v>54</v>
      </c>
      <c r="S39" s="77" t="s">
        <v>4</v>
      </c>
      <c r="T39" s="78" t="s">
        <v>4</v>
      </c>
    </row>
    <row r="40" spans="1:20" x14ac:dyDescent="0.25">
      <c r="A40" s="63"/>
      <c r="B40" s="64"/>
      <c r="C40" s="355" t="s">
        <v>55</v>
      </c>
      <c r="D40" s="356"/>
      <c r="E40" s="356"/>
      <c r="F40" s="356"/>
      <c r="G40" s="356"/>
      <c r="H40" s="65"/>
      <c r="I40" s="65"/>
      <c r="J40" s="65"/>
      <c r="K40" s="65"/>
      <c r="L40" s="65"/>
      <c r="M40" s="65"/>
      <c r="N40" s="65"/>
      <c r="O40" s="65"/>
      <c r="P40" s="65"/>
      <c r="Q40" s="65"/>
      <c r="R40" s="65"/>
      <c r="S40" s="65"/>
      <c r="T40" s="65"/>
    </row>
    <row r="41" spans="1:20" x14ac:dyDescent="0.25">
      <c r="A41" s="79">
        <v>22</v>
      </c>
      <c r="B41" s="80" t="s">
        <v>58</v>
      </c>
      <c r="C41" s="87" t="s">
        <v>59</v>
      </c>
      <c r="D41" s="81" t="s">
        <v>21</v>
      </c>
      <c r="E41" s="75">
        <v>487.2</v>
      </c>
      <c r="F41" s="83"/>
      <c r="G41" s="77">
        <f>E41*F41</f>
        <v>0</v>
      </c>
      <c r="H41" s="83">
        <v>0</v>
      </c>
      <c r="I41" s="84">
        <v>0</v>
      </c>
      <c r="J41" s="83">
        <v>43.1</v>
      </c>
      <c r="K41" s="84">
        <v>10804.31</v>
      </c>
      <c r="L41" s="84">
        <v>21</v>
      </c>
      <c r="M41" s="84">
        <v>13073.215099999999</v>
      </c>
      <c r="N41" s="84">
        <v>0</v>
      </c>
      <c r="O41" s="84">
        <v>0</v>
      </c>
      <c r="P41" s="84">
        <v>0</v>
      </c>
      <c r="Q41" s="84">
        <v>0</v>
      </c>
      <c r="R41" s="84" t="s">
        <v>54</v>
      </c>
      <c r="S41" s="84" t="s">
        <v>4</v>
      </c>
      <c r="T41" s="85" t="s">
        <v>4</v>
      </c>
    </row>
    <row r="42" spans="1:20" x14ac:dyDescent="0.25">
      <c r="A42" s="79">
        <v>23</v>
      </c>
      <c r="B42" s="80" t="s">
        <v>60</v>
      </c>
      <c r="C42" s="87" t="s">
        <v>61</v>
      </c>
      <c r="D42" s="81" t="s">
        <v>21</v>
      </c>
      <c r="E42" s="75">
        <v>487.2</v>
      </c>
      <c r="F42" s="83"/>
      <c r="G42" s="77">
        <f>E42*F42</f>
        <v>0</v>
      </c>
      <c r="H42" s="83">
        <v>0</v>
      </c>
      <c r="I42" s="84">
        <v>0</v>
      </c>
      <c r="J42" s="83">
        <v>11.6</v>
      </c>
      <c r="K42" s="84">
        <v>2907.89</v>
      </c>
      <c r="L42" s="84">
        <v>21</v>
      </c>
      <c r="M42" s="84">
        <v>3518.5468999999998</v>
      </c>
      <c r="N42" s="84">
        <v>0</v>
      </c>
      <c r="O42" s="84">
        <v>0</v>
      </c>
      <c r="P42" s="84">
        <v>0</v>
      </c>
      <c r="Q42" s="84">
        <v>0</v>
      </c>
      <c r="R42" s="84" t="s">
        <v>54</v>
      </c>
      <c r="S42" s="84" t="s">
        <v>4</v>
      </c>
      <c r="T42" s="85" t="s">
        <v>4</v>
      </c>
    </row>
    <row r="43" spans="1:20" x14ac:dyDescent="0.25">
      <c r="A43" s="79">
        <v>24</v>
      </c>
      <c r="B43" s="80" t="s">
        <v>62</v>
      </c>
      <c r="C43" s="87" t="s">
        <v>63</v>
      </c>
      <c r="D43" s="81" t="s">
        <v>21</v>
      </c>
      <c r="E43" s="75">
        <v>487.2</v>
      </c>
      <c r="F43" s="83"/>
      <c r="G43" s="77">
        <f>E43*F43</f>
        <v>0</v>
      </c>
      <c r="H43" s="83">
        <v>0</v>
      </c>
      <c r="I43" s="84">
        <v>0</v>
      </c>
      <c r="J43" s="83">
        <v>6.9</v>
      </c>
      <c r="K43" s="84">
        <v>1729.69</v>
      </c>
      <c r="L43" s="84">
        <v>21</v>
      </c>
      <c r="M43" s="84">
        <v>2092.9249</v>
      </c>
      <c r="N43" s="84">
        <v>0</v>
      </c>
      <c r="O43" s="84">
        <v>0</v>
      </c>
      <c r="P43" s="84">
        <v>0</v>
      </c>
      <c r="Q43" s="84">
        <v>0</v>
      </c>
      <c r="R43" s="84" t="s">
        <v>54</v>
      </c>
      <c r="S43" s="84" t="s">
        <v>4</v>
      </c>
      <c r="T43" s="85" t="s">
        <v>4</v>
      </c>
    </row>
    <row r="44" spans="1:20" x14ac:dyDescent="0.25">
      <c r="A44" s="66" t="s">
        <v>0</v>
      </c>
      <c r="B44" s="67" t="s">
        <v>64</v>
      </c>
      <c r="C44" s="86" t="s">
        <v>65</v>
      </c>
      <c r="D44" s="68"/>
      <c r="E44" s="69"/>
      <c r="F44" s="70"/>
      <c r="G44" s="70">
        <f>SUM(G45:G50)</f>
        <v>0</v>
      </c>
      <c r="H44" s="70"/>
      <c r="I44" s="70">
        <v>313.35000000000002</v>
      </c>
      <c r="J44" s="70"/>
      <c r="K44" s="70">
        <v>21404.71</v>
      </c>
      <c r="L44" s="70"/>
      <c r="M44" s="70">
        <v>26278.840499999998</v>
      </c>
      <c r="N44" s="70"/>
      <c r="O44" s="70">
        <v>0.01</v>
      </c>
      <c r="P44" s="70"/>
      <c r="Q44" s="70">
        <v>0</v>
      </c>
      <c r="R44" s="70"/>
      <c r="S44" s="70"/>
      <c r="T44" s="71"/>
    </row>
    <row r="45" spans="1:20" ht="56.25" x14ac:dyDescent="0.25">
      <c r="A45" s="79">
        <v>25</v>
      </c>
      <c r="B45" s="80" t="s">
        <v>66</v>
      </c>
      <c r="C45" s="87" t="s">
        <v>67</v>
      </c>
      <c r="D45" s="81" t="s">
        <v>21</v>
      </c>
      <c r="E45" s="82">
        <v>121</v>
      </c>
      <c r="F45" s="83"/>
      <c r="G45" s="84">
        <f>E45*F45</f>
        <v>0</v>
      </c>
      <c r="H45" s="83">
        <v>1.45</v>
      </c>
      <c r="I45" s="84">
        <v>313.35000000000002</v>
      </c>
      <c r="J45" s="83">
        <v>99.05</v>
      </c>
      <c r="K45" s="84">
        <v>21404.71</v>
      </c>
      <c r="L45" s="84">
        <v>21</v>
      </c>
      <c r="M45" s="84">
        <v>26278.840499999998</v>
      </c>
      <c r="N45" s="84">
        <v>4.0000000000000003E-5</v>
      </c>
      <c r="O45" s="84">
        <v>0.01</v>
      </c>
      <c r="P45" s="84">
        <v>0</v>
      </c>
      <c r="Q45" s="84">
        <v>0</v>
      </c>
      <c r="R45" s="84" t="s">
        <v>30</v>
      </c>
      <c r="S45" s="84" t="s">
        <v>4</v>
      </c>
      <c r="T45" s="85" t="s">
        <v>4</v>
      </c>
    </row>
    <row r="46" spans="1:20" x14ac:dyDescent="0.25">
      <c r="A46" s="336">
        <v>26</v>
      </c>
      <c r="B46" s="337" t="s">
        <v>226</v>
      </c>
      <c r="C46" s="338" t="s">
        <v>219</v>
      </c>
      <c r="D46" s="339" t="s">
        <v>220</v>
      </c>
      <c r="E46" s="340">
        <v>116.4</v>
      </c>
      <c r="F46" s="341"/>
      <c r="G46" s="342">
        <f>E46*F46</f>
        <v>0</v>
      </c>
      <c r="H46" s="341"/>
      <c r="I46" s="342"/>
      <c r="J46" s="341"/>
      <c r="K46" s="342"/>
      <c r="L46" s="342"/>
      <c r="M46" s="342"/>
      <c r="N46" s="342"/>
      <c r="O46" s="342"/>
      <c r="P46" s="342"/>
      <c r="Q46" s="342"/>
      <c r="R46" s="342"/>
      <c r="S46" s="342"/>
      <c r="T46" s="342"/>
    </row>
    <row r="47" spans="1:20" x14ac:dyDescent="0.25">
      <c r="A47" s="336">
        <v>27</v>
      </c>
      <c r="B47" s="337" t="s">
        <v>227</v>
      </c>
      <c r="C47" s="338" t="s">
        <v>221</v>
      </c>
      <c r="D47" s="339" t="s">
        <v>220</v>
      </c>
      <c r="E47" s="340">
        <v>116.4</v>
      </c>
      <c r="F47" s="341"/>
      <c r="G47" s="342">
        <f t="shared" ref="G47:G50" si="0">E47*F47</f>
        <v>0</v>
      </c>
      <c r="H47" s="341"/>
      <c r="I47" s="342"/>
      <c r="J47" s="341"/>
      <c r="K47" s="342"/>
      <c r="L47" s="342"/>
      <c r="M47" s="342"/>
      <c r="N47" s="342"/>
      <c r="O47" s="342"/>
      <c r="P47" s="342"/>
      <c r="Q47" s="342"/>
      <c r="R47" s="342"/>
      <c r="S47" s="342"/>
      <c r="T47" s="342"/>
    </row>
    <row r="48" spans="1:20" ht="22.5" x14ac:dyDescent="0.25">
      <c r="A48" s="336">
        <v>28</v>
      </c>
      <c r="B48" s="337" t="s">
        <v>228</v>
      </c>
      <c r="C48" s="338" t="s">
        <v>222</v>
      </c>
      <c r="D48" s="339" t="s">
        <v>220</v>
      </c>
      <c r="E48" s="340">
        <v>116.4</v>
      </c>
      <c r="F48" s="341"/>
      <c r="G48" s="342">
        <f t="shared" si="0"/>
        <v>0</v>
      </c>
      <c r="H48" s="341"/>
      <c r="I48" s="342"/>
      <c r="J48" s="341"/>
      <c r="K48" s="342"/>
      <c r="L48" s="342"/>
      <c r="M48" s="342"/>
      <c r="N48" s="342"/>
      <c r="O48" s="342"/>
      <c r="P48" s="342"/>
      <c r="Q48" s="342"/>
      <c r="R48" s="342"/>
      <c r="S48" s="342"/>
      <c r="T48" s="342"/>
    </row>
    <row r="49" spans="1:20" x14ac:dyDescent="0.25">
      <c r="A49" s="336">
        <v>29</v>
      </c>
      <c r="B49" s="337" t="s">
        <v>229</v>
      </c>
      <c r="C49" s="338" t="s">
        <v>223</v>
      </c>
      <c r="D49" s="339" t="s">
        <v>224</v>
      </c>
      <c r="E49" s="340">
        <v>7</v>
      </c>
      <c r="F49" s="341"/>
      <c r="G49" s="342">
        <f t="shared" si="0"/>
        <v>0</v>
      </c>
      <c r="H49" s="341"/>
      <c r="I49" s="342"/>
      <c r="J49" s="341"/>
      <c r="K49" s="342"/>
      <c r="L49" s="342"/>
      <c r="M49" s="342"/>
      <c r="N49" s="342"/>
      <c r="O49" s="342"/>
      <c r="P49" s="342"/>
      <c r="Q49" s="342"/>
      <c r="R49" s="342"/>
      <c r="S49" s="342"/>
      <c r="T49" s="342"/>
    </row>
    <row r="50" spans="1:20" x14ac:dyDescent="0.25">
      <c r="A50" s="336">
        <v>30</v>
      </c>
      <c r="B50" s="337" t="s">
        <v>230</v>
      </c>
      <c r="C50" s="338" t="s">
        <v>225</v>
      </c>
      <c r="D50" s="339" t="s">
        <v>224</v>
      </c>
      <c r="E50" s="340">
        <v>7</v>
      </c>
      <c r="F50" s="341"/>
      <c r="G50" s="342">
        <f t="shared" si="0"/>
        <v>0</v>
      </c>
      <c r="H50" s="341"/>
      <c r="I50" s="342"/>
      <c r="J50" s="341"/>
      <c r="K50" s="342"/>
      <c r="L50" s="342"/>
      <c r="M50" s="342"/>
      <c r="N50" s="342"/>
      <c r="O50" s="342"/>
      <c r="P50" s="342"/>
      <c r="Q50" s="342"/>
      <c r="R50" s="342"/>
      <c r="S50" s="342"/>
      <c r="T50" s="342"/>
    </row>
    <row r="51" spans="1:20" x14ac:dyDescent="0.25">
      <c r="A51" s="89" t="s">
        <v>0</v>
      </c>
      <c r="B51" s="90" t="s">
        <v>68</v>
      </c>
      <c r="C51" s="102" t="s">
        <v>69</v>
      </c>
      <c r="D51" s="91"/>
      <c r="E51" s="92"/>
      <c r="F51" s="93"/>
      <c r="G51" s="93">
        <f>SUM(G52)</f>
        <v>0</v>
      </c>
      <c r="H51" s="93"/>
      <c r="I51" s="93">
        <v>0</v>
      </c>
      <c r="J51" s="93"/>
      <c r="K51" s="93">
        <v>14269.26</v>
      </c>
      <c r="L51" s="93"/>
      <c r="M51" s="93">
        <v>17265.804599999999</v>
      </c>
      <c r="N51" s="93"/>
      <c r="O51" s="93">
        <v>0</v>
      </c>
      <c r="P51" s="93"/>
      <c r="Q51" s="93">
        <v>0</v>
      </c>
      <c r="R51" s="93"/>
      <c r="S51" s="93"/>
      <c r="T51" s="94"/>
    </row>
    <row r="52" spans="1:20" ht="33.75" x14ac:dyDescent="0.25">
      <c r="A52" s="95">
        <v>31</v>
      </c>
      <c r="B52" s="96" t="s">
        <v>70</v>
      </c>
      <c r="C52" s="103" t="s">
        <v>71</v>
      </c>
      <c r="D52" s="97" t="s">
        <v>72</v>
      </c>
      <c r="E52" s="98">
        <v>44.942540000000001</v>
      </c>
      <c r="F52" s="99"/>
      <c r="G52" s="100">
        <f>E52*F52</f>
        <v>0</v>
      </c>
      <c r="H52" s="99">
        <v>0</v>
      </c>
      <c r="I52" s="100">
        <v>0</v>
      </c>
      <c r="J52" s="99">
        <v>317.5</v>
      </c>
      <c r="K52" s="100">
        <v>14269.26</v>
      </c>
      <c r="L52" s="100">
        <v>21</v>
      </c>
      <c r="M52" s="100">
        <v>17265.804599999999</v>
      </c>
      <c r="N52" s="100">
        <v>0</v>
      </c>
      <c r="O52" s="100">
        <v>0</v>
      </c>
      <c r="P52" s="100">
        <v>0</v>
      </c>
      <c r="Q52" s="100">
        <v>0</v>
      </c>
      <c r="R52" s="100" t="s">
        <v>27</v>
      </c>
      <c r="S52" s="100" t="s">
        <v>4</v>
      </c>
      <c r="T52" s="101" t="s">
        <v>4</v>
      </c>
    </row>
    <row r="53" spans="1:20" x14ac:dyDescent="0.25">
      <c r="A53" s="104" t="s">
        <v>0</v>
      </c>
      <c r="B53" s="105" t="s">
        <v>73</v>
      </c>
      <c r="C53" s="117" t="s">
        <v>74</v>
      </c>
      <c r="D53" s="106"/>
      <c r="E53" s="107"/>
      <c r="F53" s="108"/>
      <c r="G53" s="108">
        <f>SUM(G54)</f>
        <v>0</v>
      </c>
      <c r="H53" s="108"/>
      <c r="I53" s="108">
        <v>2084.7800000000002</v>
      </c>
      <c r="J53" s="108"/>
      <c r="K53" s="108">
        <v>4310.62</v>
      </c>
      <c r="L53" s="108"/>
      <c r="M53" s="108">
        <v>7738.4339999999993</v>
      </c>
      <c r="N53" s="108"/>
      <c r="O53" s="108">
        <v>0</v>
      </c>
      <c r="P53" s="108"/>
      <c r="Q53" s="108">
        <v>0</v>
      </c>
      <c r="R53" s="108"/>
      <c r="S53" s="108"/>
      <c r="T53" s="109"/>
    </row>
    <row r="54" spans="1:20" ht="22.5" x14ac:dyDescent="0.25">
      <c r="A54" s="110">
        <v>32</v>
      </c>
      <c r="B54" s="111" t="s">
        <v>75</v>
      </c>
      <c r="C54" s="118" t="s">
        <v>76</v>
      </c>
      <c r="D54" s="112" t="s">
        <v>21</v>
      </c>
      <c r="E54" s="113">
        <v>121.8</v>
      </c>
      <c r="F54" s="114"/>
      <c r="G54" s="115">
        <f>E54*F54</f>
        <v>0</v>
      </c>
      <c r="H54" s="114">
        <v>68.13</v>
      </c>
      <c r="I54" s="115">
        <v>2084.7800000000002</v>
      </c>
      <c r="J54" s="114">
        <v>140.87</v>
      </c>
      <c r="K54" s="115">
        <v>4310.62</v>
      </c>
      <c r="L54" s="115">
        <v>21</v>
      </c>
      <c r="M54" s="115">
        <v>7738.4339999999993</v>
      </c>
      <c r="N54" s="115">
        <v>8.0000000000000007E-5</v>
      </c>
      <c r="O54" s="115">
        <v>0</v>
      </c>
      <c r="P54" s="115">
        <v>0</v>
      </c>
      <c r="Q54" s="115">
        <v>0</v>
      </c>
      <c r="R54" s="115" t="s">
        <v>77</v>
      </c>
      <c r="S54" s="115" t="s">
        <v>4</v>
      </c>
      <c r="T54" s="116" t="s">
        <v>4</v>
      </c>
    </row>
    <row r="55" spans="1:20" x14ac:dyDescent="0.25">
      <c r="A55" s="122" t="s">
        <v>0</v>
      </c>
      <c r="B55" s="123" t="s">
        <v>78</v>
      </c>
      <c r="C55" s="142" t="s">
        <v>79</v>
      </c>
      <c r="D55" s="124"/>
      <c r="E55" s="125"/>
      <c r="F55" s="126"/>
      <c r="G55" s="126">
        <f>SUM(G56:G58)</f>
        <v>0</v>
      </c>
      <c r="H55" s="126"/>
      <c r="I55" s="126">
        <v>101832.56999999999</v>
      </c>
      <c r="J55" s="126"/>
      <c r="K55" s="126">
        <v>35960.86</v>
      </c>
      <c r="L55" s="126"/>
      <c r="M55" s="126">
        <v>166730.05029999997</v>
      </c>
      <c r="N55" s="126"/>
      <c r="O55" s="126">
        <v>2.23</v>
      </c>
      <c r="P55" s="126"/>
      <c r="Q55" s="126">
        <v>0</v>
      </c>
      <c r="R55" s="126"/>
      <c r="S55" s="126"/>
      <c r="T55" s="127"/>
    </row>
    <row r="56" spans="1:20" ht="22.5" x14ac:dyDescent="0.25">
      <c r="A56" s="135">
        <v>36</v>
      </c>
      <c r="B56" s="136" t="s">
        <v>81</v>
      </c>
      <c r="C56" s="143" t="s">
        <v>82</v>
      </c>
      <c r="D56" s="137" t="s">
        <v>3</v>
      </c>
      <c r="E56" s="138">
        <v>121.8</v>
      </c>
      <c r="F56" s="139"/>
      <c r="G56" s="140">
        <f>E56*F56</f>
        <v>0</v>
      </c>
      <c r="H56" s="139">
        <v>8.49</v>
      </c>
      <c r="I56" s="140">
        <v>519.59</v>
      </c>
      <c r="J56" s="139">
        <v>88.91</v>
      </c>
      <c r="K56" s="140">
        <v>5441.29</v>
      </c>
      <c r="L56" s="140">
        <v>21</v>
      </c>
      <c r="M56" s="140">
        <v>7212.6647999999996</v>
      </c>
      <c r="N56" s="140">
        <v>3.0000000000000001E-5</v>
      </c>
      <c r="O56" s="140">
        <v>0</v>
      </c>
      <c r="P56" s="140">
        <v>0</v>
      </c>
      <c r="Q56" s="140">
        <v>0</v>
      </c>
      <c r="R56" s="140" t="s">
        <v>80</v>
      </c>
      <c r="S56" s="140" t="s">
        <v>4</v>
      </c>
      <c r="T56" s="141" t="s">
        <v>4</v>
      </c>
    </row>
    <row r="57" spans="1:20" x14ac:dyDescent="0.25">
      <c r="A57" s="135">
        <v>37</v>
      </c>
      <c r="B57" s="136" t="s">
        <v>83</v>
      </c>
      <c r="C57" s="143" t="s">
        <v>84</v>
      </c>
      <c r="D57" s="137" t="s">
        <v>3</v>
      </c>
      <c r="E57" s="138">
        <v>121.8</v>
      </c>
      <c r="F57" s="139"/>
      <c r="G57" s="216">
        <f>E57*F57</f>
        <v>0</v>
      </c>
      <c r="H57" s="139">
        <v>91.4</v>
      </c>
      <c r="I57" s="140">
        <v>5712.5</v>
      </c>
      <c r="J57" s="139">
        <v>0</v>
      </c>
      <c r="K57" s="140">
        <v>0</v>
      </c>
      <c r="L57" s="140">
        <v>21</v>
      </c>
      <c r="M57" s="140">
        <v>6912.125</v>
      </c>
      <c r="N57" s="140">
        <v>1E-4</v>
      </c>
      <c r="O57" s="140">
        <v>0.01</v>
      </c>
      <c r="P57" s="140">
        <v>0</v>
      </c>
      <c r="Q57" s="140">
        <v>0</v>
      </c>
      <c r="R57" s="140" t="s">
        <v>85</v>
      </c>
      <c r="S57" s="140" t="s">
        <v>4</v>
      </c>
      <c r="T57" s="141" t="s">
        <v>4</v>
      </c>
    </row>
    <row r="58" spans="1:20" x14ac:dyDescent="0.25">
      <c r="A58" s="128">
        <v>39</v>
      </c>
      <c r="B58" s="129" t="s">
        <v>86</v>
      </c>
      <c r="C58" s="144" t="s">
        <v>87</v>
      </c>
      <c r="D58" s="130" t="s">
        <v>72</v>
      </c>
      <c r="E58" s="131">
        <v>2.2252700000000001</v>
      </c>
      <c r="F58" s="132"/>
      <c r="G58" s="216">
        <f>E58*F58</f>
        <v>0</v>
      </c>
      <c r="H58" s="132">
        <v>0</v>
      </c>
      <c r="I58" s="133">
        <v>0</v>
      </c>
      <c r="J58" s="132">
        <v>837</v>
      </c>
      <c r="K58" s="133">
        <v>1862.55</v>
      </c>
      <c r="L58" s="133">
        <v>21</v>
      </c>
      <c r="M58" s="133">
        <v>2253.6855</v>
      </c>
      <c r="N58" s="133">
        <v>0</v>
      </c>
      <c r="O58" s="133">
        <v>0</v>
      </c>
      <c r="P58" s="133">
        <v>0</v>
      </c>
      <c r="Q58" s="133">
        <v>0</v>
      </c>
      <c r="R58" s="133" t="s">
        <v>80</v>
      </c>
      <c r="S58" s="133" t="s">
        <v>4</v>
      </c>
      <c r="T58" s="134" t="s">
        <v>4</v>
      </c>
    </row>
    <row r="59" spans="1:20" ht="15" customHeight="1" x14ac:dyDescent="0.25">
      <c r="A59" s="119"/>
      <c r="B59" s="120"/>
      <c r="C59" s="343" t="s">
        <v>88</v>
      </c>
      <c r="D59" s="344"/>
      <c r="E59" s="344"/>
      <c r="F59" s="344"/>
      <c r="G59" s="344"/>
      <c r="H59" s="121"/>
      <c r="I59" s="121"/>
      <c r="J59" s="121"/>
      <c r="K59" s="121"/>
      <c r="L59" s="121"/>
      <c r="M59" s="121"/>
      <c r="N59" s="121"/>
      <c r="O59" s="121"/>
      <c r="P59" s="121"/>
      <c r="Q59" s="121"/>
      <c r="R59" s="121"/>
      <c r="S59" s="121"/>
      <c r="T59" s="121"/>
    </row>
    <row r="60" spans="1:20" x14ac:dyDescent="0.25">
      <c r="A60" s="148" t="s">
        <v>0</v>
      </c>
      <c r="B60" s="149" t="s">
        <v>89</v>
      </c>
      <c r="C60" s="168" t="s">
        <v>90</v>
      </c>
      <c r="D60" s="150"/>
      <c r="E60" s="151"/>
      <c r="F60" s="152"/>
      <c r="G60" s="152">
        <f>SUM(G61:G70)</f>
        <v>0</v>
      </c>
      <c r="H60" s="152"/>
      <c r="I60" s="152">
        <v>41616.259999999995</v>
      </c>
      <c r="J60" s="152"/>
      <c r="K60" s="152">
        <v>27413.9</v>
      </c>
      <c r="L60" s="152"/>
      <c r="M60" s="152">
        <v>83526.493600000002</v>
      </c>
      <c r="N60" s="152"/>
      <c r="O60" s="152">
        <v>0.38</v>
      </c>
      <c r="P60" s="152"/>
      <c r="Q60" s="152">
        <v>0.29000000000000004</v>
      </c>
      <c r="R60" s="152"/>
      <c r="S60" s="152"/>
      <c r="T60" s="153"/>
    </row>
    <row r="61" spans="1:20" ht="33.75" x14ac:dyDescent="0.25">
      <c r="A61" s="161">
        <v>44</v>
      </c>
      <c r="B61" s="162" t="s">
        <v>91</v>
      </c>
      <c r="C61" s="169" t="s">
        <v>162</v>
      </c>
      <c r="D61" s="163" t="s">
        <v>3</v>
      </c>
      <c r="E61" s="164">
        <v>122</v>
      </c>
      <c r="F61" s="165"/>
      <c r="G61" s="166">
        <f>E61*F61</f>
        <v>0</v>
      </c>
      <c r="H61" s="165">
        <v>501.31</v>
      </c>
      <c r="I61" s="166">
        <v>20052.400000000001</v>
      </c>
      <c r="J61" s="165">
        <v>92.69</v>
      </c>
      <c r="K61" s="166">
        <v>3707.6</v>
      </c>
      <c r="L61" s="166">
        <v>21</v>
      </c>
      <c r="M61" s="166">
        <v>28749.599999999999</v>
      </c>
      <c r="N61" s="166">
        <v>3.9100000000000003E-3</v>
      </c>
      <c r="O61" s="166">
        <v>0.16</v>
      </c>
      <c r="P61" s="166">
        <v>0</v>
      </c>
      <c r="Q61" s="166">
        <v>0</v>
      </c>
      <c r="R61" s="166" t="s">
        <v>92</v>
      </c>
      <c r="S61" s="166" t="s">
        <v>4</v>
      </c>
      <c r="T61" s="167" t="s">
        <v>4</v>
      </c>
    </row>
    <row r="62" spans="1:20" ht="33.75" x14ac:dyDescent="0.25">
      <c r="A62" s="161">
        <v>45</v>
      </c>
      <c r="B62" s="162" t="s">
        <v>93</v>
      </c>
      <c r="C62" s="169" t="s">
        <v>163</v>
      </c>
      <c r="D62" s="163" t="s">
        <v>3</v>
      </c>
      <c r="E62" s="164">
        <v>92</v>
      </c>
      <c r="F62" s="165"/>
      <c r="G62" s="216">
        <f t="shared" ref="G62:G70" si="1">E62*F62</f>
        <v>0</v>
      </c>
      <c r="H62" s="165">
        <v>287.79000000000002</v>
      </c>
      <c r="I62" s="166">
        <v>11511.6</v>
      </c>
      <c r="J62" s="165">
        <v>205.71</v>
      </c>
      <c r="K62" s="166">
        <v>8228.4</v>
      </c>
      <c r="L62" s="166">
        <v>21</v>
      </c>
      <c r="M62" s="166">
        <v>23885.399999999998</v>
      </c>
      <c r="N62" s="166">
        <v>3.0000000000000001E-3</v>
      </c>
      <c r="O62" s="166">
        <v>0.12</v>
      </c>
      <c r="P62" s="166">
        <v>0</v>
      </c>
      <c r="Q62" s="166">
        <v>0</v>
      </c>
      <c r="R62" s="166" t="s">
        <v>92</v>
      </c>
      <c r="S62" s="166" t="s">
        <v>4</v>
      </c>
      <c r="T62" s="167" t="s">
        <v>4</v>
      </c>
    </row>
    <row r="63" spans="1:20" ht="33.75" x14ac:dyDescent="0.25">
      <c r="A63" s="161">
        <v>46</v>
      </c>
      <c r="B63" s="162" t="s">
        <v>94</v>
      </c>
      <c r="C63" s="169" t="s">
        <v>164</v>
      </c>
      <c r="D63" s="163" t="s">
        <v>3</v>
      </c>
      <c r="E63" s="164">
        <v>44.5</v>
      </c>
      <c r="F63" s="165"/>
      <c r="G63" s="216">
        <f t="shared" si="1"/>
        <v>0</v>
      </c>
      <c r="H63" s="165">
        <v>201.98</v>
      </c>
      <c r="I63" s="166">
        <v>3470.02</v>
      </c>
      <c r="J63" s="165">
        <v>374.02</v>
      </c>
      <c r="K63" s="166">
        <v>6425.66</v>
      </c>
      <c r="L63" s="166">
        <v>21</v>
      </c>
      <c r="M63" s="166">
        <v>11973.772800000001</v>
      </c>
      <c r="N63" s="166">
        <v>2.99E-3</v>
      </c>
      <c r="O63" s="166">
        <v>0.05</v>
      </c>
      <c r="P63" s="166">
        <v>0</v>
      </c>
      <c r="Q63" s="166">
        <v>0</v>
      </c>
      <c r="R63" s="166" t="s">
        <v>92</v>
      </c>
      <c r="S63" s="166" t="s">
        <v>4</v>
      </c>
      <c r="T63" s="167" t="s">
        <v>4</v>
      </c>
    </row>
    <row r="64" spans="1:20" ht="33.75" x14ac:dyDescent="0.25">
      <c r="A64" s="161">
        <v>47</v>
      </c>
      <c r="B64" s="162" t="s">
        <v>95</v>
      </c>
      <c r="C64" s="169" t="s">
        <v>165</v>
      </c>
      <c r="D64" s="163" t="s">
        <v>3</v>
      </c>
      <c r="E64" s="164">
        <v>24</v>
      </c>
      <c r="F64" s="165"/>
      <c r="G64" s="216">
        <f t="shared" si="1"/>
        <v>0</v>
      </c>
      <c r="H64" s="165">
        <v>391.8</v>
      </c>
      <c r="I64" s="166">
        <v>6582.24</v>
      </c>
      <c r="J64" s="165">
        <v>253.2</v>
      </c>
      <c r="K64" s="166">
        <v>4253.76</v>
      </c>
      <c r="L64" s="166">
        <v>21</v>
      </c>
      <c r="M64" s="166">
        <v>13111.56</v>
      </c>
      <c r="N64" s="166">
        <v>3.0799999999999998E-3</v>
      </c>
      <c r="O64" s="166">
        <v>0.05</v>
      </c>
      <c r="P64" s="166">
        <v>0</v>
      </c>
      <c r="Q64" s="166">
        <v>0</v>
      </c>
      <c r="R64" s="166" t="s">
        <v>92</v>
      </c>
      <c r="S64" s="166" t="s">
        <v>4</v>
      </c>
      <c r="T64" s="167" t="s">
        <v>4</v>
      </c>
    </row>
    <row r="65" spans="1:20" x14ac:dyDescent="0.25">
      <c r="A65" s="161">
        <v>48</v>
      </c>
      <c r="B65" s="162" t="s">
        <v>96</v>
      </c>
      <c r="C65" s="169" t="s">
        <v>97</v>
      </c>
      <c r="D65" s="163" t="s">
        <v>3</v>
      </c>
      <c r="E65" s="164">
        <v>122</v>
      </c>
      <c r="F65" s="165"/>
      <c r="G65" s="216">
        <f t="shared" si="1"/>
        <v>0</v>
      </c>
      <c r="H65" s="165">
        <v>0</v>
      </c>
      <c r="I65" s="166">
        <v>0</v>
      </c>
      <c r="J65" s="165">
        <v>28.6</v>
      </c>
      <c r="K65" s="166">
        <v>1115.4000000000001</v>
      </c>
      <c r="L65" s="166">
        <v>21</v>
      </c>
      <c r="M65" s="166">
        <v>1349.634</v>
      </c>
      <c r="N65" s="166">
        <v>0</v>
      </c>
      <c r="O65" s="166">
        <v>0</v>
      </c>
      <c r="P65" s="166">
        <v>2.6900000000000001E-3</v>
      </c>
      <c r="Q65" s="166">
        <v>0.1</v>
      </c>
      <c r="R65" s="166" t="s">
        <v>92</v>
      </c>
      <c r="S65" s="166" t="s">
        <v>4</v>
      </c>
      <c r="T65" s="167" t="s">
        <v>4</v>
      </c>
    </row>
    <row r="66" spans="1:20" x14ac:dyDescent="0.25">
      <c r="A66" s="161">
        <v>49</v>
      </c>
      <c r="B66" s="162" t="s">
        <v>98</v>
      </c>
      <c r="C66" s="169" t="s">
        <v>99</v>
      </c>
      <c r="D66" s="163" t="s">
        <v>3</v>
      </c>
      <c r="E66" s="164">
        <v>95</v>
      </c>
      <c r="F66" s="165"/>
      <c r="G66" s="216">
        <f t="shared" si="1"/>
        <v>0</v>
      </c>
      <c r="H66" s="165">
        <v>0</v>
      </c>
      <c r="I66" s="166">
        <v>0</v>
      </c>
      <c r="J66" s="165">
        <v>36.5</v>
      </c>
      <c r="K66" s="166">
        <v>711.75</v>
      </c>
      <c r="L66" s="166">
        <v>21</v>
      </c>
      <c r="M66" s="166">
        <v>861.21749999999997</v>
      </c>
      <c r="N66" s="166">
        <v>0</v>
      </c>
      <c r="O66" s="166">
        <v>0</v>
      </c>
      <c r="P66" s="166">
        <v>3.3600000000000001E-3</v>
      </c>
      <c r="Q66" s="166">
        <v>7.0000000000000007E-2</v>
      </c>
      <c r="R66" s="166" t="s">
        <v>92</v>
      </c>
      <c r="S66" s="166" t="s">
        <v>4</v>
      </c>
      <c r="T66" s="167" t="s">
        <v>4</v>
      </c>
    </row>
    <row r="67" spans="1:20" x14ac:dyDescent="0.25">
      <c r="A67" s="161">
        <v>50</v>
      </c>
      <c r="B67" s="162" t="s">
        <v>100</v>
      </c>
      <c r="C67" s="169" t="s">
        <v>101</v>
      </c>
      <c r="D67" s="163" t="s">
        <v>3</v>
      </c>
      <c r="E67" s="164">
        <v>44.5</v>
      </c>
      <c r="F67" s="165"/>
      <c r="G67" s="216">
        <f t="shared" si="1"/>
        <v>0</v>
      </c>
      <c r="H67" s="165">
        <v>0</v>
      </c>
      <c r="I67" s="166">
        <v>0</v>
      </c>
      <c r="J67" s="165">
        <v>42.4</v>
      </c>
      <c r="K67" s="166">
        <v>728.43</v>
      </c>
      <c r="L67" s="166">
        <v>21</v>
      </c>
      <c r="M67" s="166">
        <v>881.4002999999999</v>
      </c>
      <c r="N67" s="166">
        <v>0</v>
      </c>
      <c r="O67" s="166">
        <v>0</v>
      </c>
      <c r="P67" s="166">
        <v>1.3500000000000001E-3</v>
      </c>
      <c r="Q67" s="166">
        <v>0.02</v>
      </c>
      <c r="R67" s="166" t="s">
        <v>92</v>
      </c>
      <c r="S67" s="166" t="s">
        <v>4</v>
      </c>
      <c r="T67" s="167" t="s">
        <v>4</v>
      </c>
    </row>
    <row r="68" spans="1:20" x14ac:dyDescent="0.25">
      <c r="A68" s="161">
        <v>51</v>
      </c>
      <c r="B68" s="162" t="s">
        <v>102</v>
      </c>
      <c r="C68" s="169" t="s">
        <v>103</v>
      </c>
      <c r="D68" s="163" t="s">
        <v>3</v>
      </c>
      <c r="E68" s="164">
        <v>40</v>
      </c>
      <c r="F68" s="165"/>
      <c r="G68" s="216">
        <f t="shared" si="1"/>
        <v>0</v>
      </c>
      <c r="H68" s="165">
        <v>0</v>
      </c>
      <c r="I68" s="166">
        <v>0</v>
      </c>
      <c r="J68" s="165">
        <v>42.9</v>
      </c>
      <c r="K68" s="166">
        <v>1419.99</v>
      </c>
      <c r="L68" s="166">
        <v>21</v>
      </c>
      <c r="M68" s="166">
        <v>1718.1878999999999</v>
      </c>
      <c r="N68" s="166">
        <v>0</v>
      </c>
      <c r="O68" s="166">
        <v>0</v>
      </c>
      <c r="P68" s="166">
        <v>2.3E-3</v>
      </c>
      <c r="Q68" s="166">
        <v>0.08</v>
      </c>
      <c r="R68" s="166" t="s">
        <v>92</v>
      </c>
      <c r="S68" s="166" t="s">
        <v>4</v>
      </c>
      <c r="T68" s="167" t="s">
        <v>4</v>
      </c>
    </row>
    <row r="69" spans="1:20" x14ac:dyDescent="0.25">
      <c r="A69" s="161">
        <v>52</v>
      </c>
      <c r="B69" s="162" t="s">
        <v>104</v>
      </c>
      <c r="C69" s="169" t="s">
        <v>105</v>
      </c>
      <c r="D69" s="163" t="s">
        <v>3</v>
      </c>
      <c r="E69" s="164">
        <v>24</v>
      </c>
      <c r="F69" s="165"/>
      <c r="G69" s="216">
        <f t="shared" si="1"/>
        <v>0</v>
      </c>
      <c r="H69" s="165">
        <v>0</v>
      </c>
      <c r="I69" s="166">
        <v>0</v>
      </c>
      <c r="J69" s="165">
        <v>37.1</v>
      </c>
      <c r="K69" s="166">
        <v>159.53</v>
      </c>
      <c r="L69" s="166">
        <v>21</v>
      </c>
      <c r="M69" s="166">
        <v>193.03129999999999</v>
      </c>
      <c r="N69" s="166">
        <v>0</v>
      </c>
      <c r="O69" s="166">
        <v>0</v>
      </c>
      <c r="P69" s="166">
        <v>3.5599999999999998E-3</v>
      </c>
      <c r="Q69" s="166">
        <v>0.02</v>
      </c>
      <c r="R69" s="166" t="s">
        <v>92</v>
      </c>
      <c r="S69" s="166" t="s">
        <v>4</v>
      </c>
      <c r="T69" s="167" t="s">
        <v>4</v>
      </c>
    </row>
    <row r="70" spans="1:20" x14ac:dyDescent="0.25">
      <c r="A70" s="154">
        <v>53</v>
      </c>
      <c r="B70" s="155" t="s">
        <v>106</v>
      </c>
      <c r="C70" s="170" t="s">
        <v>107</v>
      </c>
      <c r="D70" s="156" t="s">
        <v>72</v>
      </c>
      <c r="E70" s="157">
        <v>0.37951000000000001</v>
      </c>
      <c r="F70" s="158"/>
      <c r="G70" s="216">
        <f t="shared" si="1"/>
        <v>0</v>
      </c>
      <c r="H70" s="158">
        <v>0</v>
      </c>
      <c r="I70" s="159">
        <v>0</v>
      </c>
      <c r="J70" s="158">
        <v>1748</v>
      </c>
      <c r="K70" s="159">
        <v>663.38</v>
      </c>
      <c r="L70" s="159">
        <v>21</v>
      </c>
      <c r="M70" s="159">
        <v>802.68979999999999</v>
      </c>
      <c r="N70" s="159">
        <v>0</v>
      </c>
      <c r="O70" s="159">
        <v>0</v>
      </c>
      <c r="P70" s="159">
        <v>0</v>
      </c>
      <c r="Q70" s="159">
        <v>0</v>
      </c>
      <c r="R70" s="159" t="s">
        <v>92</v>
      </c>
      <c r="S70" s="159" t="s">
        <v>4</v>
      </c>
      <c r="T70" s="160" t="s">
        <v>4</v>
      </c>
    </row>
    <row r="71" spans="1:20" x14ac:dyDescent="0.25">
      <c r="A71" s="145"/>
      <c r="B71" s="146"/>
      <c r="C71" s="343" t="s">
        <v>88</v>
      </c>
      <c r="D71" s="344"/>
      <c r="E71" s="344"/>
      <c r="F71" s="344"/>
      <c r="G71" s="344"/>
      <c r="H71" s="147"/>
      <c r="I71" s="147"/>
      <c r="J71" s="147"/>
      <c r="K71" s="147"/>
      <c r="L71" s="147"/>
      <c r="M71" s="147"/>
      <c r="N71" s="147"/>
      <c r="O71" s="147"/>
      <c r="P71" s="147"/>
      <c r="Q71" s="147"/>
      <c r="R71" s="147"/>
      <c r="S71" s="147"/>
      <c r="T71" s="147"/>
    </row>
    <row r="72" spans="1:20" x14ac:dyDescent="0.25">
      <c r="A72" s="181" t="s">
        <v>0</v>
      </c>
      <c r="B72" s="182" t="s">
        <v>108</v>
      </c>
      <c r="C72" s="202" t="s">
        <v>109</v>
      </c>
      <c r="D72" s="183"/>
      <c r="E72" s="184"/>
      <c r="F72" s="185"/>
      <c r="G72" s="185">
        <f>SUM(G73)</f>
        <v>0</v>
      </c>
      <c r="H72" s="185"/>
      <c r="I72" s="185">
        <v>47011.89</v>
      </c>
      <c r="J72" s="185"/>
      <c r="K72" s="185">
        <v>0.01</v>
      </c>
      <c r="L72" s="185"/>
      <c r="M72" s="185">
        <v>56884.398999999998</v>
      </c>
      <c r="N72" s="185"/>
      <c r="O72" s="185">
        <v>0.3</v>
      </c>
      <c r="P72" s="185"/>
      <c r="Q72" s="185">
        <v>0</v>
      </c>
      <c r="R72" s="185"/>
      <c r="S72" s="185"/>
      <c r="T72" s="186"/>
    </row>
    <row r="73" spans="1:20" x14ac:dyDescent="0.25">
      <c r="A73" s="187">
        <v>63</v>
      </c>
      <c r="B73" s="188" t="s">
        <v>110</v>
      </c>
      <c r="C73" s="204" t="s">
        <v>166</v>
      </c>
      <c r="D73" s="189" t="s">
        <v>111</v>
      </c>
      <c r="E73" s="190">
        <v>1</v>
      </c>
      <c r="F73" s="191"/>
      <c r="G73" s="192">
        <f>E73*F73</f>
        <v>0</v>
      </c>
      <c r="H73" s="191">
        <v>47011.89</v>
      </c>
      <c r="I73" s="192">
        <v>47011.89</v>
      </c>
      <c r="J73" s="191">
        <v>0.01</v>
      </c>
      <c r="K73" s="192">
        <v>0.01</v>
      </c>
      <c r="L73" s="192">
        <v>21</v>
      </c>
      <c r="M73" s="192">
        <v>56884.398999999998</v>
      </c>
      <c r="N73" s="192">
        <v>0.29942999999999997</v>
      </c>
      <c r="O73" s="192">
        <v>0.3</v>
      </c>
      <c r="P73" s="192">
        <v>0</v>
      </c>
      <c r="Q73" s="192">
        <v>0</v>
      </c>
      <c r="R73" s="192" t="s">
        <v>112</v>
      </c>
      <c r="S73" s="192" t="s">
        <v>4</v>
      </c>
      <c r="T73" s="193" t="s">
        <v>113</v>
      </c>
    </row>
    <row r="74" spans="1:20" x14ac:dyDescent="0.25">
      <c r="A74" s="178"/>
      <c r="B74" s="179"/>
      <c r="C74" s="343" t="s">
        <v>114</v>
      </c>
      <c r="D74" s="344"/>
      <c r="E74" s="344"/>
      <c r="F74" s="344"/>
      <c r="G74" s="344"/>
      <c r="H74" s="180"/>
      <c r="I74" s="180"/>
      <c r="J74" s="180"/>
      <c r="K74" s="180"/>
      <c r="L74" s="180"/>
      <c r="M74" s="180"/>
      <c r="N74" s="180"/>
      <c r="O74" s="180"/>
      <c r="P74" s="180"/>
      <c r="Q74" s="180"/>
      <c r="R74" s="180"/>
      <c r="S74" s="180"/>
      <c r="T74" s="180"/>
    </row>
    <row r="75" spans="1:20" x14ac:dyDescent="0.25">
      <c r="A75" s="181" t="s">
        <v>0</v>
      </c>
      <c r="B75" s="182" t="s">
        <v>115</v>
      </c>
      <c r="C75" s="202" t="s">
        <v>116</v>
      </c>
      <c r="D75" s="183"/>
      <c r="E75" s="184"/>
      <c r="F75" s="185"/>
      <c r="G75" s="185">
        <f>SUM(G76,G78:G79)</f>
        <v>0</v>
      </c>
      <c r="H75" s="185"/>
      <c r="I75" s="185">
        <v>11.03</v>
      </c>
      <c r="J75" s="185"/>
      <c r="K75" s="185">
        <v>1684.5900000000001</v>
      </c>
      <c r="L75" s="185"/>
      <c r="M75" s="185">
        <v>2051.7123000000001</v>
      </c>
      <c r="N75" s="185"/>
      <c r="O75" s="185">
        <v>0</v>
      </c>
      <c r="P75" s="185"/>
      <c r="Q75" s="185">
        <v>0</v>
      </c>
      <c r="R75" s="185"/>
      <c r="S75" s="185"/>
      <c r="T75" s="186"/>
    </row>
    <row r="76" spans="1:20" ht="22.5" x14ac:dyDescent="0.25">
      <c r="A76" s="187">
        <v>64</v>
      </c>
      <c r="B76" s="188" t="s">
        <v>117</v>
      </c>
      <c r="C76" s="204" t="s">
        <v>118</v>
      </c>
      <c r="D76" s="189" t="s">
        <v>72</v>
      </c>
      <c r="E76" s="190">
        <v>3.7406100000000002</v>
      </c>
      <c r="F76" s="191"/>
      <c r="G76" s="192">
        <f>E76*F76</f>
        <v>0</v>
      </c>
      <c r="H76" s="191">
        <v>0</v>
      </c>
      <c r="I76" s="192">
        <v>0</v>
      </c>
      <c r="J76" s="191">
        <v>23.8</v>
      </c>
      <c r="K76" s="192">
        <v>89.03</v>
      </c>
      <c r="L76" s="192">
        <v>21</v>
      </c>
      <c r="M76" s="192">
        <v>107.72629999999999</v>
      </c>
      <c r="N76" s="192">
        <v>0</v>
      </c>
      <c r="O76" s="192">
        <v>0</v>
      </c>
      <c r="P76" s="192">
        <v>0</v>
      </c>
      <c r="Q76" s="192">
        <v>0</v>
      </c>
      <c r="R76" s="192" t="s">
        <v>119</v>
      </c>
      <c r="S76" s="192" t="s">
        <v>4</v>
      </c>
      <c r="T76" s="193" t="s">
        <v>4</v>
      </c>
    </row>
    <row r="77" spans="1:20" x14ac:dyDescent="0.25">
      <c r="A77" s="178"/>
      <c r="B77" s="179"/>
      <c r="C77" s="343" t="s">
        <v>120</v>
      </c>
      <c r="D77" s="344"/>
      <c r="E77" s="344"/>
      <c r="F77" s="344"/>
      <c r="G77" s="344"/>
      <c r="H77" s="180"/>
      <c r="I77" s="180"/>
      <c r="J77" s="180"/>
      <c r="K77" s="180"/>
      <c r="L77" s="180"/>
      <c r="M77" s="180"/>
      <c r="N77" s="180"/>
      <c r="O77" s="180"/>
      <c r="P77" s="180"/>
      <c r="Q77" s="180"/>
      <c r="R77" s="180"/>
      <c r="S77" s="180"/>
      <c r="T77" s="180"/>
    </row>
    <row r="78" spans="1:20" x14ac:dyDescent="0.25">
      <c r="A78" s="194">
        <v>65</v>
      </c>
      <c r="B78" s="195" t="s">
        <v>121</v>
      </c>
      <c r="C78" s="203" t="s">
        <v>122</v>
      </c>
      <c r="D78" s="196" t="s">
        <v>72</v>
      </c>
      <c r="E78" s="197">
        <v>3.7406100000000002</v>
      </c>
      <c r="F78" s="198"/>
      <c r="G78" s="192">
        <f>E78*F78</f>
        <v>0</v>
      </c>
      <c r="H78" s="198">
        <v>0</v>
      </c>
      <c r="I78" s="199">
        <v>0</v>
      </c>
      <c r="J78" s="198">
        <v>257</v>
      </c>
      <c r="K78" s="199">
        <v>961.34</v>
      </c>
      <c r="L78" s="199">
        <v>21</v>
      </c>
      <c r="M78" s="199">
        <v>1163.2213999999999</v>
      </c>
      <c r="N78" s="199">
        <v>0</v>
      </c>
      <c r="O78" s="199">
        <v>0</v>
      </c>
      <c r="P78" s="199">
        <v>0</v>
      </c>
      <c r="Q78" s="199">
        <v>0</v>
      </c>
      <c r="R78" s="199" t="s">
        <v>123</v>
      </c>
      <c r="S78" s="199" t="s">
        <v>4</v>
      </c>
      <c r="T78" s="200" t="s">
        <v>4</v>
      </c>
    </row>
    <row r="79" spans="1:20" x14ac:dyDescent="0.25">
      <c r="A79" s="187">
        <v>66</v>
      </c>
      <c r="B79" s="188" t="s">
        <v>124</v>
      </c>
      <c r="C79" s="204" t="s">
        <v>125</v>
      </c>
      <c r="D79" s="189" t="s">
        <v>72</v>
      </c>
      <c r="E79" s="190">
        <v>3.7406100000000002</v>
      </c>
      <c r="F79" s="191"/>
      <c r="G79" s="192">
        <f>E79*F79</f>
        <v>0</v>
      </c>
      <c r="H79" s="191">
        <v>2.95</v>
      </c>
      <c r="I79" s="192">
        <v>11.03</v>
      </c>
      <c r="J79" s="191">
        <v>169.55</v>
      </c>
      <c r="K79" s="192">
        <v>634.22</v>
      </c>
      <c r="L79" s="192">
        <v>21</v>
      </c>
      <c r="M79" s="192">
        <v>780.76459999999997</v>
      </c>
      <c r="N79" s="192">
        <v>0</v>
      </c>
      <c r="O79" s="192">
        <v>0</v>
      </c>
      <c r="P79" s="192">
        <v>0</v>
      </c>
      <c r="Q79" s="192">
        <v>0</v>
      </c>
      <c r="R79" s="192" t="s">
        <v>126</v>
      </c>
      <c r="S79" s="192" t="s">
        <v>4</v>
      </c>
      <c r="T79" s="193" t="s">
        <v>4</v>
      </c>
    </row>
    <row r="80" spans="1:20" x14ac:dyDescent="0.25">
      <c r="A80" s="178"/>
      <c r="B80" s="179"/>
      <c r="C80" s="343" t="s">
        <v>127</v>
      </c>
      <c r="D80" s="344"/>
      <c r="E80" s="344"/>
      <c r="F80" s="344"/>
      <c r="G80" s="344"/>
      <c r="H80" s="180"/>
      <c r="I80" s="180"/>
      <c r="J80" s="180"/>
      <c r="K80" s="180"/>
      <c r="L80" s="180"/>
      <c r="M80" s="180"/>
      <c r="N80" s="180"/>
      <c r="O80" s="180"/>
      <c r="P80" s="180"/>
      <c r="Q80" s="180"/>
      <c r="R80" s="180"/>
      <c r="S80" s="180"/>
      <c r="T80" s="180"/>
    </row>
    <row r="81" spans="1:20" x14ac:dyDescent="0.25">
      <c r="A81" s="181" t="s">
        <v>0</v>
      </c>
      <c r="B81" s="182" t="s">
        <v>128</v>
      </c>
      <c r="C81" s="202" t="s">
        <v>129</v>
      </c>
      <c r="D81" s="183"/>
      <c r="E81" s="184"/>
      <c r="F81" s="185"/>
      <c r="G81" s="185">
        <f>SUM(G82)</f>
        <v>0</v>
      </c>
      <c r="H81" s="185"/>
      <c r="I81" s="185">
        <v>0</v>
      </c>
      <c r="J81" s="185"/>
      <c r="K81" s="185">
        <v>41457.089999999997</v>
      </c>
      <c r="L81" s="185"/>
      <c r="M81" s="185">
        <v>50163.078899999993</v>
      </c>
      <c r="N81" s="185"/>
      <c r="O81" s="185">
        <v>0</v>
      </c>
      <c r="P81" s="185"/>
      <c r="Q81" s="185">
        <v>0</v>
      </c>
      <c r="R81" s="185"/>
      <c r="S81" s="185"/>
      <c r="T81" s="186"/>
    </row>
    <row r="82" spans="1:20" x14ac:dyDescent="0.25">
      <c r="A82" s="187">
        <v>67</v>
      </c>
      <c r="B82" s="188" t="s">
        <v>130</v>
      </c>
      <c r="C82" s="204" t="s">
        <v>131</v>
      </c>
      <c r="D82" s="189" t="s">
        <v>132</v>
      </c>
      <c r="E82" s="190">
        <v>1</v>
      </c>
      <c r="F82" s="191"/>
      <c r="G82" s="192">
        <f>E82*F82</f>
        <v>0</v>
      </c>
      <c r="H82" s="191">
        <v>0</v>
      </c>
      <c r="I82" s="192">
        <v>0</v>
      </c>
      <c r="J82" s="191">
        <v>41457.089999999997</v>
      </c>
      <c r="K82" s="192">
        <v>41457.089999999997</v>
      </c>
      <c r="L82" s="192">
        <v>21</v>
      </c>
      <c r="M82" s="192">
        <v>50163.078899999993</v>
      </c>
      <c r="N82" s="192">
        <v>0</v>
      </c>
      <c r="O82" s="192">
        <v>0</v>
      </c>
      <c r="P82" s="192">
        <v>0</v>
      </c>
      <c r="Q82" s="192">
        <v>0</v>
      </c>
      <c r="R82" s="192"/>
      <c r="S82" s="192" t="s">
        <v>4</v>
      </c>
      <c r="T82" s="193" t="s">
        <v>113</v>
      </c>
    </row>
    <row r="83" spans="1:20" x14ac:dyDescent="0.25">
      <c r="A83" s="171"/>
      <c r="B83" s="172"/>
      <c r="C83" s="205"/>
      <c r="D83" s="173"/>
      <c r="E83" s="171"/>
      <c r="F83" s="171"/>
      <c r="G83" s="171"/>
      <c r="H83" s="171"/>
      <c r="I83" s="171"/>
      <c r="J83" s="171"/>
      <c r="K83" s="171"/>
      <c r="L83" s="171"/>
      <c r="M83" s="171"/>
      <c r="N83" s="171"/>
      <c r="O83" s="171"/>
      <c r="P83" s="171"/>
      <c r="Q83" s="171"/>
      <c r="R83" s="171"/>
      <c r="S83" s="171"/>
      <c r="T83" s="171"/>
    </row>
    <row r="84" spans="1:20" x14ac:dyDescent="0.25">
      <c r="A84" s="174"/>
      <c r="B84" s="175" t="s">
        <v>133</v>
      </c>
      <c r="C84" s="206"/>
      <c r="D84" s="176"/>
      <c r="E84" s="177"/>
      <c r="F84" s="177"/>
      <c r="G84" s="201">
        <f>SUM(G81,G75,G72,G60,G55,G53,G51,G44,G36,G21,G16,G8)</f>
        <v>0</v>
      </c>
      <c r="H84" s="171"/>
      <c r="I84" s="171"/>
      <c r="J84" s="171"/>
      <c r="K84" s="171"/>
      <c r="L84" s="171"/>
      <c r="M84" s="171"/>
      <c r="N84" s="171"/>
      <c r="O84" s="171"/>
      <c r="P84" s="171"/>
      <c r="Q84" s="171"/>
      <c r="R84" s="171"/>
      <c r="S84" s="171"/>
      <c r="T84" s="171"/>
    </row>
  </sheetData>
  <mergeCells count="23">
    <mergeCell ref="C32:G32"/>
    <mergeCell ref="C34:G34"/>
    <mergeCell ref="C10:G10"/>
    <mergeCell ref="C12:G12"/>
    <mergeCell ref="C14:G14"/>
    <mergeCell ref="C18:G18"/>
    <mergeCell ref="C20:G20"/>
    <mergeCell ref="C80:G80"/>
    <mergeCell ref="C74:G74"/>
    <mergeCell ref="A1:G1"/>
    <mergeCell ref="C4:G4"/>
    <mergeCell ref="C2:H2"/>
    <mergeCell ref="C3:H3"/>
    <mergeCell ref="C38:G38"/>
    <mergeCell ref="C40:G40"/>
    <mergeCell ref="C59:G59"/>
    <mergeCell ref="C71:G71"/>
    <mergeCell ref="C77:G77"/>
    <mergeCell ref="C27:G27"/>
    <mergeCell ref="C28:G28"/>
    <mergeCell ref="C30:G30"/>
    <mergeCell ref="C25:G25"/>
    <mergeCell ref="C23:G23"/>
  </mergeCells>
  <pageMargins left="0.7" right="0.7" top="0.78740157499999996" bottom="0.78740157499999996"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63"/>
  <sheetViews>
    <sheetView workbookViewId="0">
      <selection activeCell="D3" sqref="D3:I3"/>
    </sheetView>
  </sheetViews>
  <sheetFormatPr defaultRowHeight="15" x14ac:dyDescent="0.25"/>
  <cols>
    <col min="1" max="1" width="8.85546875" customWidth="1"/>
    <col min="3" max="3" width="22.28515625" customWidth="1"/>
    <col min="8" max="8" width="12.85546875" customWidth="1"/>
    <col min="9" max="9" width="12.5703125" customWidth="1"/>
  </cols>
  <sheetData>
    <row r="1" spans="1:9" ht="18" x14ac:dyDescent="0.25">
      <c r="A1" s="398" t="s">
        <v>167</v>
      </c>
      <c r="B1" s="399"/>
      <c r="C1" s="399"/>
      <c r="D1" s="399"/>
      <c r="E1" s="399"/>
      <c r="F1" s="399"/>
      <c r="G1" s="399"/>
      <c r="H1" s="399"/>
      <c r="I1" s="400"/>
    </row>
    <row r="2" spans="1:9" ht="15.75" x14ac:dyDescent="0.25">
      <c r="A2" s="217" t="s">
        <v>168</v>
      </c>
      <c r="B2" s="218"/>
      <c r="C2" s="219" t="s">
        <v>155</v>
      </c>
      <c r="D2" s="349" t="s">
        <v>208</v>
      </c>
      <c r="E2" s="350"/>
      <c r="F2" s="350"/>
      <c r="G2" s="350"/>
      <c r="H2" s="350"/>
      <c r="I2" s="351"/>
    </row>
    <row r="3" spans="1:9" x14ac:dyDescent="0.25">
      <c r="A3" s="220" t="s">
        <v>169</v>
      </c>
      <c r="B3" s="218"/>
      <c r="C3" s="221" t="s">
        <v>157</v>
      </c>
      <c r="D3" s="352" t="s">
        <v>209</v>
      </c>
      <c r="E3" s="353"/>
      <c r="F3" s="353"/>
      <c r="G3" s="353"/>
      <c r="H3" s="353"/>
      <c r="I3" s="354"/>
    </row>
    <row r="4" spans="1:9" x14ac:dyDescent="0.25">
      <c r="A4" s="222" t="s">
        <v>170</v>
      </c>
      <c r="B4" s="223"/>
      <c r="C4" s="224" t="s">
        <v>1</v>
      </c>
      <c r="D4" s="401" t="s">
        <v>159</v>
      </c>
      <c r="E4" s="402"/>
      <c r="F4" s="402"/>
      <c r="G4" s="402"/>
      <c r="H4" s="402"/>
      <c r="I4" s="403"/>
    </row>
    <row r="5" spans="1:9" x14ac:dyDescent="0.25">
      <c r="A5" s="225" t="s">
        <v>171</v>
      </c>
      <c r="B5" s="226"/>
      <c r="C5" s="227" t="s">
        <v>210</v>
      </c>
      <c r="D5" s="228"/>
      <c r="E5" s="228"/>
      <c r="F5" s="228"/>
      <c r="G5" s="229" t="s">
        <v>172</v>
      </c>
      <c r="H5" s="227"/>
      <c r="I5" s="230"/>
    </row>
    <row r="6" spans="1:9" x14ac:dyDescent="0.25">
      <c r="A6" s="231"/>
      <c r="B6" s="228"/>
      <c r="C6" s="227" t="s">
        <v>211</v>
      </c>
      <c r="D6" s="228"/>
      <c r="E6" s="228"/>
      <c r="F6" s="228"/>
      <c r="G6" s="229" t="s">
        <v>173</v>
      </c>
      <c r="H6" s="227"/>
      <c r="I6" s="230"/>
    </row>
    <row r="7" spans="1:9" x14ac:dyDescent="0.25">
      <c r="A7" s="232"/>
      <c r="B7" s="233" t="s">
        <v>212</v>
      </c>
      <c r="C7" s="234" t="s">
        <v>213</v>
      </c>
      <c r="D7" s="235"/>
      <c r="E7" s="235"/>
      <c r="F7" s="235"/>
      <c r="G7" s="236"/>
      <c r="H7" s="235"/>
      <c r="I7" s="237"/>
    </row>
    <row r="8" spans="1:9" x14ac:dyDescent="0.25">
      <c r="A8" s="225" t="s">
        <v>174</v>
      </c>
      <c r="B8" s="226"/>
      <c r="C8" s="238"/>
      <c r="D8" s="226"/>
      <c r="E8" s="226"/>
      <c r="F8" s="239"/>
      <c r="G8" s="229" t="s">
        <v>172</v>
      </c>
      <c r="H8" s="227"/>
      <c r="I8" s="230"/>
    </row>
    <row r="9" spans="1:9" x14ac:dyDescent="0.25">
      <c r="A9" s="240"/>
      <c r="B9" s="226"/>
      <c r="C9" s="238"/>
      <c r="D9" s="226"/>
      <c r="E9" s="226"/>
      <c r="F9" s="239"/>
      <c r="G9" s="229" t="s">
        <v>173</v>
      </c>
      <c r="H9" s="227"/>
      <c r="I9" s="230"/>
    </row>
    <row r="10" spans="1:9" x14ac:dyDescent="0.25">
      <c r="A10" s="241"/>
      <c r="B10" s="233"/>
      <c r="C10" s="242"/>
      <c r="D10" s="243"/>
      <c r="E10" s="243"/>
      <c r="F10" s="244"/>
      <c r="G10" s="244"/>
      <c r="H10" s="245"/>
      <c r="I10" s="237"/>
    </row>
    <row r="11" spans="1:9" x14ac:dyDescent="0.25">
      <c r="A11" s="225" t="s">
        <v>175</v>
      </c>
      <c r="B11" s="226"/>
      <c r="C11" s="404" t="s">
        <v>214</v>
      </c>
      <c r="D11" s="404"/>
      <c r="E11" s="404"/>
      <c r="F11" s="404"/>
      <c r="G11" s="229" t="s">
        <v>172</v>
      </c>
      <c r="H11" s="246"/>
      <c r="I11" s="230"/>
    </row>
    <row r="12" spans="1:9" x14ac:dyDescent="0.25">
      <c r="A12" s="231"/>
      <c r="B12" s="228"/>
      <c r="C12" s="397" t="s">
        <v>215</v>
      </c>
      <c r="D12" s="397"/>
      <c r="E12" s="397"/>
      <c r="F12" s="397"/>
      <c r="G12" s="229" t="s">
        <v>173</v>
      </c>
      <c r="H12" s="246"/>
      <c r="I12" s="230"/>
    </row>
    <row r="13" spans="1:9" x14ac:dyDescent="0.25">
      <c r="A13" s="232"/>
      <c r="B13" s="247" t="s">
        <v>216</v>
      </c>
      <c r="C13" s="393" t="s">
        <v>217</v>
      </c>
      <c r="D13" s="393"/>
      <c r="E13" s="393"/>
      <c r="F13" s="393"/>
      <c r="G13" s="248"/>
      <c r="H13" s="235"/>
      <c r="I13" s="237"/>
    </row>
    <row r="14" spans="1:9" x14ac:dyDescent="0.25">
      <c r="A14" s="249" t="s">
        <v>176</v>
      </c>
      <c r="B14" s="250"/>
      <c r="C14" s="251"/>
      <c r="D14" s="252"/>
      <c r="E14" s="252"/>
      <c r="F14" s="252"/>
      <c r="G14" s="253"/>
      <c r="H14" s="252"/>
      <c r="I14" s="254"/>
    </row>
    <row r="15" spans="1:9" x14ac:dyDescent="0.25">
      <c r="A15" s="241" t="s">
        <v>177</v>
      </c>
      <c r="B15" s="255"/>
      <c r="C15" s="244"/>
      <c r="D15" s="394"/>
      <c r="E15" s="394"/>
      <c r="F15" s="395"/>
      <c r="G15" s="395"/>
      <c r="H15" s="395" t="s">
        <v>133</v>
      </c>
      <c r="I15" s="396"/>
    </row>
    <row r="16" spans="1:9" x14ac:dyDescent="0.25">
      <c r="A16" s="256" t="s">
        <v>178</v>
      </c>
      <c r="B16" s="257"/>
      <c r="C16" s="258"/>
      <c r="D16" s="385"/>
      <c r="E16" s="386"/>
      <c r="F16" s="385"/>
      <c r="G16" s="386"/>
      <c r="H16" s="385">
        <f>SUM(H51:H56)</f>
        <v>0</v>
      </c>
      <c r="I16" s="387"/>
    </row>
    <row r="17" spans="1:9" x14ac:dyDescent="0.25">
      <c r="A17" s="256" t="s">
        <v>179</v>
      </c>
      <c r="B17" s="257"/>
      <c r="C17" s="258"/>
      <c r="D17" s="385"/>
      <c r="E17" s="386"/>
      <c r="F17" s="385"/>
      <c r="G17" s="386"/>
      <c r="H17" s="385">
        <f>SUM(H57:H59)</f>
        <v>0</v>
      </c>
      <c r="I17" s="387"/>
    </row>
    <row r="18" spans="1:9" x14ac:dyDescent="0.25">
      <c r="A18" s="256" t="s">
        <v>180</v>
      </c>
      <c r="B18" s="257"/>
      <c r="C18" s="258"/>
      <c r="D18" s="385"/>
      <c r="E18" s="386"/>
      <c r="F18" s="385"/>
      <c r="G18" s="386"/>
      <c r="H18" s="385">
        <f>SUM(H60)</f>
        <v>0</v>
      </c>
      <c r="I18" s="387"/>
    </row>
    <row r="19" spans="1:9" x14ac:dyDescent="0.25">
      <c r="A19" s="256" t="s">
        <v>129</v>
      </c>
      <c r="B19" s="257"/>
      <c r="C19" s="258"/>
      <c r="D19" s="385"/>
      <c r="E19" s="386"/>
      <c r="F19" s="385"/>
      <c r="G19" s="386"/>
      <c r="H19" s="385">
        <f>SUM(H62)</f>
        <v>0</v>
      </c>
      <c r="I19" s="387"/>
    </row>
    <row r="20" spans="1:9" x14ac:dyDescent="0.25">
      <c r="A20" s="256" t="s">
        <v>181</v>
      </c>
      <c r="B20" s="257"/>
      <c r="C20" s="258"/>
      <c r="D20" s="385"/>
      <c r="E20" s="386"/>
      <c r="F20" s="385"/>
      <c r="G20" s="386"/>
      <c r="H20" s="385">
        <f>SUM(H61)</f>
        <v>0</v>
      </c>
      <c r="I20" s="387"/>
    </row>
    <row r="21" spans="1:9" x14ac:dyDescent="0.25">
      <c r="A21" s="259" t="s">
        <v>133</v>
      </c>
      <c r="B21" s="260"/>
      <c r="C21" s="261"/>
      <c r="D21" s="388"/>
      <c r="E21" s="389"/>
      <c r="F21" s="388"/>
      <c r="G21" s="389"/>
      <c r="H21" s="388">
        <f>SUM(H16:I20)</f>
        <v>0</v>
      </c>
      <c r="I21" s="390"/>
    </row>
    <row r="22" spans="1:9" x14ac:dyDescent="0.25">
      <c r="A22" s="262" t="s">
        <v>182</v>
      </c>
      <c r="B22" s="257"/>
      <c r="C22" s="258"/>
      <c r="D22" s="263"/>
      <c r="E22" s="264"/>
      <c r="F22" s="265"/>
      <c r="G22" s="265"/>
      <c r="H22" s="265"/>
      <c r="I22" s="266"/>
    </row>
    <row r="23" spans="1:9" x14ac:dyDescent="0.25">
      <c r="A23" s="256" t="s">
        <v>183</v>
      </c>
      <c r="B23" s="257"/>
      <c r="C23" s="258"/>
      <c r="D23" s="267">
        <v>15</v>
      </c>
      <c r="E23" s="264" t="s">
        <v>184</v>
      </c>
      <c r="F23" s="383">
        <v>0</v>
      </c>
      <c r="G23" s="384"/>
      <c r="H23" s="384"/>
      <c r="I23" s="266">
        <f t="shared" ref="I23:I28" si="0">Mena</f>
        <v>0</v>
      </c>
    </row>
    <row r="24" spans="1:9" x14ac:dyDescent="0.25">
      <c r="A24" s="256" t="s">
        <v>185</v>
      </c>
      <c r="B24" s="257"/>
      <c r="C24" s="258"/>
      <c r="D24" s="267" t="str">
        <f>SazbaDPH1</f>
        <v>%</v>
      </c>
      <c r="E24" s="264" t="s">
        <v>184</v>
      </c>
      <c r="F24" s="391">
        <v>0</v>
      </c>
      <c r="G24" s="392"/>
      <c r="H24" s="392"/>
      <c r="I24" s="266">
        <f t="shared" si="0"/>
        <v>0</v>
      </c>
    </row>
    <row r="25" spans="1:9" x14ac:dyDescent="0.25">
      <c r="A25" s="256" t="s">
        <v>186</v>
      </c>
      <c r="B25" s="257"/>
      <c r="C25" s="258"/>
      <c r="D25" s="267">
        <v>21</v>
      </c>
      <c r="E25" s="264" t="s">
        <v>184</v>
      </c>
      <c r="F25" s="383">
        <f>H21</f>
        <v>0</v>
      </c>
      <c r="G25" s="384"/>
      <c r="H25" s="384"/>
      <c r="I25" s="266">
        <f t="shared" si="0"/>
        <v>0</v>
      </c>
    </row>
    <row r="26" spans="1:9" x14ac:dyDescent="0.25">
      <c r="A26" s="268" t="s">
        <v>187</v>
      </c>
      <c r="B26" s="269"/>
      <c r="C26" s="270"/>
      <c r="D26" s="271" t="str">
        <f>SazbaDPH2</f>
        <v>%</v>
      </c>
      <c r="E26" s="272" t="s">
        <v>184</v>
      </c>
      <c r="F26" s="367"/>
      <c r="G26" s="368"/>
      <c r="H26" s="368"/>
      <c r="I26" s="273">
        <f t="shared" si="0"/>
        <v>0</v>
      </c>
    </row>
    <row r="27" spans="1:9" ht="15.75" thickBot="1" x14ac:dyDescent="0.3">
      <c r="A27" s="274" t="s">
        <v>188</v>
      </c>
      <c r="B27" s="275"/>
      <c r="C27" s="276"/>
      <c r="D27" s="275"/>
      <c r="E27" s="277"/>
      <c r="F27" s="369">
        <f>CenaCelkem-(ZakladDPHSni+DPHSni+ZakladDPHZakl+DPHZakl)</f>
        <v>0</v>
      </c>
      <c r="G27" s="369"/>
      <c r="H27" s="369"/>
      <c r="I27" s="278">
        <f t="shared" si="0"/>
        <v>0</v>
      </c>
    </row>
    <row r="28" spans="1:9" ht="17.25" thickBot="1" x14ac:dyDescent="0.3">
      <c r="A28" s="279" t="s">
        <v>189</v>
      </c>
      <c r="B28" s="280"/>
      <c r="C28" s="280"/>
      <c r="D28" s="281"/>
      <c r="E28" s="282"/>
      <c r="F28" s="370">
        <f>F25</f>
        <v>0</v>
      </c>
      <c r="G28" s="371"/>
      <c r="H28" s="371"/>
      <c r="I28" s="283">
        <f t="shared" si="0"/>
        <v>0</v>
      </c>
    </row>
    <row r="29" spans="1:9" ht="17.25" thickBot="1" x14ac:dyDescent="0.3">
      <c r="A29" s="279" t="s">
        <v>190</v>
      </c>
      <c r="B29" s="284"/>
      <c r="C29" s="284"/>
      <c r="D29" s="284"/>
      <c r="E29" s="284"/>
      <c r="F29" s="370">
        <f>F25*1.21</f>
        <v>0</v>
      </c>
      <c r="G29" s="370"/>
      <c r="H29" s="370"/>
      <c r="I29" s="285" t="s">
        <v>191</v>
      </c>
    </row>
    <row r="30" spans="1:9" x14ac:dyDescent="0.25">
      <c r="B30" s="226"/>
      <c r="C30" s="226"/>
      <c r="D30" s="226"/>
      <c r="E30" s="226"/>
      <c r="F30" s="239"/>
      <c r="G30" s="226"/>
      <c r="H30" s="239"/>
      <c r="I30" s="286"/>
    </row>
    <row r="31" spans="1:9" x14ac:dyDescent="0.25">
      <c r="A31" s="372" t="s">
        <v>192</v>
      </c>
      <c r="B31" s="373"/>
      <c r="C31" s="373"/>
      <c r="D31" s="373"/>
      <c r="E31" s="373"/>
      <c r="F31" s="373"/>
      <c r="G31" s="373"/>
      <c r="H31" s="373"/>
      <c r="I31" s="374"/>
    </row>
    <row r="32" spans="1:9" x14ac:dyDescent="0.25">
      <c r="A32" s="372" t="s">
        <v>193</v>
      </c>
      <c r="B32" s="373"/>
      <c r="C32" s="373"/>
      <c r="D32" s="373"/>
      <c r="E32" s="373"/>
      <c r="F32" s="373"/>
      <c r="G32" s="373"/>
      <c r="H32" s="373"/>
      <c r="I32" s="374"/>
    </row>
    <row r="33" spans="1:9" x14ac:dyDescent="0.25">
      <c r="A33" s="240"/>
      <c r="B33" s="226"/>
      <c r="C33" s="226"/>
      <c r="D33" s="226"/>
      <c r="E33" s="226"/>
      <c r="F33" s="239"/>
      <c r="G33" s="226"/>
      <c r="H33" s="239"/>
      <c r="I33" s="286"/>
    </row>
    <row r="34" spans="1:9" x14ac:dyDescent="0.25">
      <c r="A34" s="287"/>
      <c r="B34" s="288" t="s">
        <v>194</v>
      </c>
      <c r="C34" s="289" t="s">
        <v>218</v>
      </c>
      <c r="D34" s="289"/>
      <c r="E34" s="288" t="s">
        <v>195</v>
      </c>
      <c r="F34" s="289"/>
      <c r="G34" s="290">
        <f ca="1">TODAY()</f>
        <v>44432</v>
      </c>
      <c r="H34" s="289"/>
      <c r="I34" s="286"/>
    </row>
    <row r="35" spans="1:9" x14ac:dyDescent="0.25">
      <c r="A35" s="240"/>
      <c r="B35" s="226"/>
      <c r="C35" s="226"/>
      <c r="D35" s="226"/>
      <c r="E35" s="226"/>
      <c r="F35" s="239"/>
      <c r="G35" s="226"/>
      <c r="H35" s="239"/>
      <c r="I35" s="286"/>
    </row>
    <row r="36" spans="1:9" x14ac:dyDescent="0.25">
      <c r="A36" s="291"/>
      <c r="B36" s="292"/>
      <c r="C36" s="293"/>
      <c r="D36" s="293"/>
      <c r="E36" s="292"/>
      <c r="F36" s="294"/>
      <c r="G36" s="293"/>
      <c r="H36" s="294"/>
      <c r="I36" s="295"/>
    </row>
    <row r="37" spans="1:9" x14ac:dyDescent="0.25">
      <c r="A37" s="240"/>
      <c r="B37" s="226"/>
      <c r="C37" s="375" t="s">
        <v>196</v>
      </c>
      <c r="D37" s="375"/>
      <c r="E37" s="226"/>
      <c r="F37" s="239"/>
      <c r="G37" s="296" t="s">
        <v>197</v>
      </c>
      <c r="H37" s="239"/>
      <c r="I37" s="286"/>
    </row>
    <row r="38" spans="1:9" ht="15.75" thickBot="1" x14ac:dyDescent="0.3">
      <c r="A38" s="297"/>
      <c r="B38" s="298"/>
      <c r="C38" s="298"/>
      <c r="D38" s="298"/>
      <c r="E38" s="298"/>
      <c r="F38" s="299"/>
      <c r="G38" s="298"/>
      <c r="H38" s="299"/>
      <c r="I38" s="300"/>
    </row>
    <row r="39" spans="1:9" ht="18" x14ac:dyDescent="0.25">
      <c r="A39" s="301" t="s">
        <v>198</v>
      </c>
      <c r="B39" s="302"/>
      <c r="C39" s="302"/>
      <c r="D39" s="302"/>
      <c r="E39" s="303"/>
      <c r="F39" s="303"/>
      <c r="G39" s="303"/>
      <c r="H39" s="303"/>
      <c r="I39" s="302"/>
    </row>
    <row r="40" spans="1:9" ht="29.25" x14ac:dyDescent="0.25">
      <c r="A40" s="304" t="s">
        <v>199</v>
      </c>
      <c r="B40" s="305" t="s">
        <v>200</v>
      </c>
      <c r="C40" s="306"/>
      <c r="D40" s="306"/>
      <c r="E40" s="307" t="str">
        <f>A23</f>
        <v>Základ pro sníženou DPH</v>
      </c>
      <c r="F40" s="307" t="str">
        <f>A25</f>
        <v>Základ pro základní DPH</v>
      </c>
      <c r="G40" s="308" t="s">
        <v>201</v>
      </c>
      <c r="H40" s="308" t="s">
        <v>202</v>
      </c>
      <c r="I40" s="309" t="s">
        <v>184</v>
      </c>
    </row>
    <row r="41" spans="1:9" x14ac:dyDescent="0.25">
      <c r="A41" s="310" t="s">
        <v>203</v>
      </c>
      <c r="B41" s="376"/>
      <c r="C41" s="377"/>
      <c r="D41" s="377"/>
      <c r="E41" s="311"/>
      <c r="F41" s="312"/>
      <c r="G41" s="313"/>
      <c r="H41" s="313"/>
      <c r="I41" s="314"/>
    </row>
    <row r="42" spans="1:9" x14ac:dyDescent="0.25">
      <c r="A42" s="315" t="s">
        <v>157</v>
      </c>
      <c r="B42" s="378" t="s">
        <v>208</v>
      </c>
      <c r="C42" s="379"/>
      <c r="D42" s="379"/>
      <c r="E42" s="316">
        <f>'[1]SO01 1 Pol'!AD127</f>
        <v>0</v>
      </c>
      <c r="F42" s="317">
        <f>F28</f>
        <v>0</v>
      </c>
      <c r="G42" s="317">
        <f>F42*0.21</f>
        <v>0</v>
      </c>
      <c r="H42" s="317">
        <f>E42+F42+G42</f>
        <v>0</v>
      </c>
      <c r="I42" s="318">
        <v>100</v>
      </c>
    </row>
    <row r="43" spans="1:9" x14ac:dyDescent="0.25">
      <c r="A43" s="319"/>
      <c r="B43" s="376"/>
      <c r="C43" s="377"/>
      <c r="D43" s="377"/>
      <c r="E43" s="320"/>
      <c r="F43" s="313"/>
      <c r="G43" s="313"/>
      <c r="H43" s="313"/>
      <c r="I43" s="314"/>
    </row>
    <row r="44" spans="1:9" x14ac:dyDescent="0.25">
      <c r="A44" s="380" t="s">
        <v>204</v>
      </c>
      <c r="B44" s="381"/>
      <c r="C44" s="381"/>
      <c r="D44" s="382"/>
      <c r="E44" s="321">
        <f>E42</f>
        <v>0</v>
      </c>
      <c r="F44" s="321">
        <f t="shared" ref="F44:H44" si="1">F42</f>
        <v>0</v>
      </c>
      <c r="G44" s="321">
        <f t="shared" si="1"/>
        <v>0</v>
      </c>
      <c r="H44" s="321">
        <f t="shared" si="1"/>
        <v>0</v>
      </c>
      <c r="I44" s="321">
        <f>I42</f>
        <v>100</v>
      </c>
    </row>
    <row r="45" spans="1:9" x14ac:dyDescent="0.25">
      <c r="F45" s="322"/>
      <c r="H45" s="322"/>
      <c r="I45" s="322"/>
    </row>
    <row r="46" spans="1:9" x14ac:dyDescent="0.25">
      <c r="F46" s="322"/>
      <c r="H46" s="322"/>
      <c r="I46" s="322"/>
    </row>
    <row r="47" spans="1:9" x14ac:dyDescent="0.25">
      <c r="F47" s="322"/>
      <c r="H47" s="322"/>
      <c r="I47" s="322"/>
    </row>
    <row r="48" spans="1:9" ht="15.75" x14ac:dyDescent="0.25">
      <c r="A48" s="323" t="s">
        <v>205</v>
      </c>
      <c r="F48" s="322"/>
      <c r="H48" s="322"/>
      <c r="I48" s="322"/>
    </row>
    <row r="49" spans="1:9" x14ac:dyDescent="0.25">
      <c r="F49" s="322"/>
      <c r="H49" s="322"/>
      <c r="I49" s="322"/>
    </row>
    <row r="50" spans="1:9" x14ac:dyDescent="0.25">
      <c r="A50" s="324" t="s">
        <v>199</v>
      </c>
      <c r="B50" s="324" t="s">
        <v>200</v>
      </c>
      <c r="C50" s="325"/>
      <c r="D50" s="325"/>
      <c r="E50" s="326" t="s">
        <v>206</v>
      </c>
      <c r="F50" s="326"/>
      <c r="G50" s="326"/>
      <c r="H50" s="326" t="s">
        <v>133</v>
      </c>
      <c r="I50" s="326" t="s">
        <v>184</v>
      </c>
    </row>
    <row r="51" spans="1:9" x14ac:dyDescent="0.25">
      <c r="A51" s="327" t="s">
        <v>1</v>
      </c>
      <c r="B51" s="365" t="s">
        <v>2</v>
      </c>
      <c r="C51" s="366"/>
      <c r="D51" s="366"/>
      <c r="E51" s="328" t="s">
        <v>178</v>
      </c>
      <c r="F51" s="329"/>
      <c r="G51" s="329"/>
      <c r="H51" s="329">
        <f>položky!G8</f>
        <v>0</v>
      </c>
      <c r="I51" s="330" t="str">
        <f>IF(H63=0,"",H51/H63*100)</f>
        <v/>
      </c>
    </row>
    <row r="52" spans="1:9" x14ac:dyDescent="0.25">
      <c r="A52" s="327" t="s">
        <v>17</v>
      </c>
      <c r="B52" s="365" t="s">
        <v>18</v>
      </c>
      <c r="C52" s="366"/>
      <c r="D52" s="366"/>
      <c r="E52" s="328" t="s">
        <v>178</v>
      </c>
      <c r="F52" s="329"/>
      <c r="G52" s="329"/>
      <c r="H52" s="329">
        <f>položky!G16</f>
        <v>0</v>
      </c>
      <c r="I52" s="330" t="str">
        <f>IF(H63=0,"",H52/H63*100)</f>
        <v/>
      </c>
    </row>
    <row r="53" spans="1:9" x14ac:dyDescent="0.25">
      <c r="A53" s="327" t="s">
        <v>42</v>
      </c>
      <c r="B53" s="365" t="s">
        <v>28</v>
      </c>
      <c r="C53" s="366"/>
      <c r="D53" s="366"/>
      <c r="E53" s="328" t="s">
        <v>178</v>
      </c>
      <c r="F53" s="329"/>
      <c r="G53" s="329"/>
      <c r="H53" s="329">
        <f>položky!G21</f>
        <v>0</v>
      </c>
      <c r="I53" s="330" t="str">
        <f>IF(H63=0,"",H53/H63*100)</f>
        <v/>
      </c>
    </row>
    <row r="54" spans="1:9" x14ac:dyDescent="0.25">
      <c r="A54" s="327" t="s">
        <v>50</v>
      </c>
      <c r="B54" s="365" t="s">
        <v>51</v>
      </c>
      <c r="C54" s="366"/>
      <c r="D54" s="366"/>
      <c r="E54" s="328" t="s">
        <v>178</v>
      </c>
      <c r="F54" s="329"/>
      <c r="G54" s="329"/>
      <c r="H54" s="329">
        <f>položky!G36</f>
        <v>0</v>
      </c>
      <c r="I54" s="330" t="str">
        <f>IF(H63=0,"",H54/H63*100)</f>
        <v/>
      </c>
    </row>
    <row r="55" spans="1:9" x14ac:dyDescent="0.25">
      <c r="A55" s="327" t="s">
        <v>64</v>
      </c>
      <c r="B55" s="365" t="s">
        <v>65</v>
      </c>
      <c r="C55" s="366"/>
      <c r="D55" s="366"/>
      <c r="E55" s="328" t="s">
        <v>178</v>
      </c>
      <c r="F55" s="329"/>
      <c r="G55" s="329"/>
      <c r="H55" s="329">
        <f>položky!G44</f>
        <v>0</v>
      </c>
      <c r="I55" s="330" t="str">
        <f>IF(H63=0,"",H55/H63*100)</f>
        <v/>
      </c>
    </row>
    <row r="56" spans="1:9" x14ac:dyDescent="0.25">
      <c r="A56" s="327" t="s">
        <v>68</v>
      </c>
      <c r="B56" s="365" t="s">
        <v>69</v>
      </c>
      <c r="C56" s="366"/>
      <c r="D56" s="366"/>
      <c r="E56" s="328" t="s">
        <v>178</v>
      </c>
      <c r="F56" s="329"/>
      <c r="G56" s="329"/>
      <c r="H56" s="329">
        <f>položky!G51</f>
        <v>0</v>
      </c>
      <c r="I56" s="330" t="str">
        <f>IF(H63=0,"",H56/H63*100)</f>
        <v/>
      </c>
    </row>
    <row r="57" spans="1:9" x14ac:dyDescent="0.25">
      <c r="A57" s="327" t="s">
        <v>73</v>
      </c>
      <c r="B57" s="365" t="s">
        <v>74</v>
      </c>
      <c r="C57" s="366"/>
      <c r="D57" s="366"/>
      <c r="E57" s="328" t="s">
        <v>179</v>
      </c>
      <c r="F57" s="329"/>
      <c r="G57" s="329"/>
      <c r="H57" s="329">
        <f>položky!G53</f>
        <v>0</v>
      </c>
      <c r="I57" s="330" t="str">
        <f>IF(H63=0,"",H57/H63*100)</f>
        <v/>
      </c>
    </row>
    <row r="58" spans="1:9" x14ac:dyDescent="0.25">
      <c r="A58" s="327" t="s">
        <v>78</v>
      </c>
      <c r="B58" s="365" t="s">
        <v>79</v>
      </c>
      <c r="C58" s="366"/>
      <c r="D58" s="366"/>
      <c r="E58" s="328" t="s">
        <v>179</v>
      </c>
      <c r="F58" s="329"/>
      <c r="G58" s="329"/>
      <c r="H58" s="329">
        <f>položky!G55</f>
        <v>0</v>
      </c>
      <c r="I58" s="330" t="str">
        <f>IF(H63=0,"",H58/H63*100)</f>
        <v/>
      </c>
    </row>
    <row r="59" spans="1:9" x14ac:dyDescent="0.25">
      <c r="A59" s="327" t="s">
        <v>89</v>
      </c>
      <c r="B59" s="365" t="s">
        <v>90</v>
      </c>
      <c r="C59" s="366"/>
      <c r="D59" s="366"/>
      <c r="E59" s="328" t="s">
        <v>179</v>
      </c>
      <c r="F59" s="329"/>
      <c r="G59" s="329"/>
      <c r="H59" s="329">
        <f>položky!G60</f>
        <v>0</v>
      </c>
      <c r="I59" s="330" t="str">
        <f>IF(H63=0,"",H59/H63*100)</f>
        <v/>
      </c>
    </row>
    <row r="60" spans="1:9" x14ac:dyDescent="0.25">
      <c r="A60" s="327" t="s">
        <v>108</v>
      </c>
      <c r="B60" s="365" t="s">
        <v>109</v>
      </c>
      <c r="C60" s="366"/>
      <c r="D60" s="366"/>
      <c r="E60" s="328" t="s">
        <v>180</v>
      </c>
      <c r="F60" s="329"/>
      <c r="G60" s="329"/>
      <c r="H60" s="329">
        <f>položky!G72</f>
        <v>0</v>
      </c>
      <c r="I60" s="330" t="str">
        <f>IF(H63=0,"",H60/H63*100)</f>
        <v/>
      </c>
    </row>
    <row r="61" spans="1:9" x14ac:dyDescent="0.25">
      <c r="A61" s="327" t="s">
        <v>115</v>
      </c>
      <c r="B61" s="365" t="s">
        <v>116</v>
      </c>
      <c r="C61" s="366"/>
      <c r="D61" s="366"/>
      <c r="E61" s="328" t="s">
        <v>207</v>
      </c>
      <c r="F61" s="329"/>
      <c r="G61" s="329"/>
      <c r="H61" s="329">
        <f>položky!G75</f>
        <v>0</v>
      </c>
      <c r="I61" s="330" t="str">
        <f>IF(H63=0,"",H61/H63*100)</f>
        <v/>
      </c>
    </row>
    <row r="62" spans="1:9" x14ac:dyDescent="0.25">
      <c r="A62" s="327" t="s">
        <v>128</v>
      </c>
      <c r="B62" s="365" t="s">
        <v>129</v>
      </c>
      <c r="C62" s="366"/>
      <c r="D62" s="366"/>
      <c r="E62" s="328" t="s">
        <v>128</v>
      </c>
      <c r="F62" s="329"/>
      <c r="G62" s="329"/>
      <c r="H62" s="329">
        <f>položky!G81</f>
        <v>0</v>
      </c>
      <c r="I62" s="330" t="str">
        <f>IF(H63=0,"",H62/H63*100)</f>
        <v/>
      </c>
    </row>
    <row r="63" spans="1:9" x14ac:dyDescent="0.25">
      <c r="A63" s="331" t="s">
        <v>202</v>
      </c>
      <c r="B63" s="331"/>
      <c r="C63" s="332"/>
      <c r="D63" s="332"/>
      <c r="E63" s="333"/>
      <c r="F63" s="334"/>
      <c r="G63" s="334"/>
      <c r="H63" s="334">
        <f>SUM(H51:H62)</f>
        <v>0</v>
      </c>
      <c r="I63" s="335">
        <f>SUM(I51:I62)</f>
        <v>0</v>
      </c>
    </row>
  </sheetData>
  <mergeCells count="54">
    <mergeCell ref="C12:F12"/>
    <mergeCell ref="A1:I1"/>
    <mergeCell ref="D2:I2"/>
    <mergeCell ref="D3:I3"/>
    <mergeCell ref="D4:I4"/>
    <mergeCell ref="C11:F11"/>
    <mergeCell ref="C13:F13"/>
    <mergeCell ref="D15:E15"/>
    <mergeCell ref="F15:G15"/>
    <mergeCell ref="H15:I15"/>
    <mergeCell ref="D16:E16"/>
    <mergeCell ref="F16:G16"/>
    <mergeCell ref="H16:I16"/>
    <mergeCell ref="D17:E17"/>
    <mergeCell ref="F17:G17"/>
    <mergeCell ref="H17:I17"/>
    <mergeCell ref="D18:E18"/>
    <mergeCell ref="F18:G18"/>
    <mergeCell ref="H18:I18"/>
    <mergeCell ref="F25:H25"/>
    <mergeCell ref="D19:E19"/>
    <mergeCell ref="F19:G19"/>
    <mergeCell ref="H19:I19"/>
    <mergeCell ref="D20:E20"/>
    <mergeCell ref="F20:G20"/>
    <mergeCell ref="H20:I20"/>
    <mergeCell ref="D21:E21"/>
    <mergeCell ref="F21:G21"/>
    <mergeCell ref="H21:I21"/>
    <mergeCell ref="F23:H23"/>
    <mergeCell ref="F24:H24"/>
    <mergeCell ref="B51:D51"/>
    <mergeCell ref="F26:H26"/>
    <mergeCell ref="F27:H27"/>
    <mergeCell ref="F28:H28"/>
    <mergeCell ref="F29:H29"/>
    <mergeCell ref="A31:I31"/>
    <mergeCell ref="A32:I32"/>
    <mergeCell ref="C37:D37"/>
    <mergeCell ref="B41:D41"/>
    <mergeCell ref="B42:D42"/>
    <mergeCell ref="B43:D43"/>
    <mergeCell ref="A44:D44"/>
    <mergeCell ref="B54:D54"/>
    <mergeCell ref="B55:D55"/>
    <mergeCell ref="B56:D56"/>
    <mergeCell ref="B57:D57"/>
    <mergeCell ref="B52:D52"/>
    <mergeCell ref="B53:D53"/>
    <mergeCell ref="B60:D60"/>
    <mergeCell ref="B61:D61"/>
    <mergeCell ref="B62:D62"/>
    <mergeCell ref="B58:D58"/>
    <mergeCell ref="B59:D59"/>
  </mergeCells>
  <pageMargins left="0.7" right="0.7" top="0.78740157499999996" bottom="0.78740157499999996" header="0.3" footer="0.3"/>
  <pageSetup paperSize="9" scale="77" fitToWidth="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11</vt:i4>
      </vt:variant>
    </vt:vector>
  </HeadingPairs>
  <TitlesOfParts>
    <vt:vector size="14" baseType="lpstr">
      <vt:lpstr>položky</vt:lpstr>
      <vt:lpstr>List2</vt:lpstr>
      <vt:lpstr>List3</vt:lpstr>
      <vt:lpstr>CenaCelkem</vt:lpstr>
      <vt:lpstr>List2!CenaCelkemVypocet</vt:lpstr>
      <vt:lpstr>DPHSni</vt:lpstr>
      <vt:lpstr>DPHZakl</vt:lpstr>
      <vt:lpstr>Mena</vt:lpstr>
      <vt:lpstr>List2!SazbaDPH1</vt:lpstr>
      <vt:lpstr>List2!SazbaDPH2</vt:lpstr>
      <vt:lpstr>ZakladDPHSni</vt:lpstr>
      <vt:lpstr>List2!ZakladDPHSniVypocet</vt:lpstr>
      <vt:lpstr>ZakladDPHZakl</vt:lpstr>
      <vt:lpstr>List2!ZakladDPHZaklVypocet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NTB</dc:creator>
  <cp:lastModifiedBy>Lenovo NTB</cp:lastModifiedBy>
  <cp:lastPrinted>2021-07-21T14:09:59Z</cp:lastPrinted>
  <dcterms:created xsi:type="dcterms:W3CDTF">2021-02-16T08:10:56Z</dcterms:created>
  <dcterms:modified xsi:type="dcterms:W3CDTF">2021-08-24T08:14:33Z</dcterms:modified>
</cp:coreProperties>
</file>